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340"/>
  </bookViews>
  <sheets>
    <sheet name="Sheet1" sheetId="1" r:id="rId1"/>
    <sheet name="Sheet4" sheetId="7" r:id="rId2"/>
    <sheet name="旧" sheetId="4" r:id="rId3"/>
    <sheet name="Sheet3" sheetId="6" r:id="rId4"/>
  </sheets>
  <definedNames>
    <definedName name="_xlnm._FilterDatabase" localSheetId="0" hidden="1">Sheet1!$A$1:$P$98</definedName>
    <definedName name="_xlnm.Print_Titles" localSheetId="0">Sheet1!$2:$5</definedName>
    <definedName name="_xlnm.Print_Titles" localSheetId="2">旧!$1:$5</definedName>
    <definedName name="_xlnm._FilterDatabase" localSheetId="1" hidden="1">Sheet4!$A$1:$Q$146</definedName>
  </definedNames>
  <calcPr calcId="144525"/>
</workbook>
</file>

<file path=xl/sharedStrings.xml><?xml version="1.0" encoding="utf-8"?>
<sst xmlns="http://schemas.openxmlformats.org/spreadsheetml/2006/main" count="2512" uniqueCount="487">
  <si>
    <t>附件：</t>
  </si>
  <si>
    <t>方山县2021年调整整合资金使用计划表</t>
  </si>
  <si>
    <t>单位：万元</t>
  </si>
  <si>
    <t>序号</t>
  </si>
  <si>
    <t>项目名称</t>
  </si>
  <si>
    <t>项目建设地点</t>
  </si>
  <si>
    <t>主要建设项目与规模</t>
  </si>
  <si>
    <t>资金筹集规模</t>
  </si>
  <si>
    <t>资金来源</t>
  </si>
  <si>
    <t>项目建设性质</t>
  </si>
  <si>
    <t>建设期限</t>
  </si>
  <si>
    <t>计划进度</t>
  </si>
  <si>
    <t>项目预期效益</t>
  </si>
  <si>
    <t xml:space="preserve">项目责任单位 </t>
  </si>
  <si>
    <t>项目责任人</t>
  </si>
  <si>
    <t>备注</t>
  </si>
  <si>
    <t>小计</t>
  </si>
  <si>
    <t>统筹整合资金</t>
  </si>
  <si>
    <t>其他</t>
  </si>
  <si>
    <t>开工时间</t>
  </si>
  <si>
    <t>完工时间</t>
  </si>
  <si>
    <t>总计</t>
  </si>
  <si>
    <t>一</t>
  </si>
  <si>
    <t>五个一批项目</t>
  </si>
  <si>
    <t>(一)</t>
  </si>
  <si>
    <t>产业扶贫项目</t>
  </si>
  <si>
    <t>金融扶贫项目</t>
  </si>
  <si>
    <t xml:space="preserve">   </t>
  </si>
  <si>
    <t>建档立卡脱贫户贷款贴息</t>
  </si>
  <si>
    <t>全县</t>
  </si>
  <si>
    <t>计划安排400万元，用于2020年第四季度小额贷款贴息和2021年度小额贷款贴息</t>
  </si>
  <si>
    <t>中央</t>
  </si>
  <si>
    <t>新建</t>
  </si>
  <si>
    <t>预计可为获得贷款的大约2000户建档立卡脱贫户给予贷款贴息，减轻脱贫户的还款负担。</t>
  </si>
  <si>
    <t>乡村振兴局</t>
  </si>
  <si>
    <t>崔志刚</t>
  </si>
  <si>
    <t>产业发展扶贫项目</t>
  </si>
  <si>
    <t>生产托管</t>
  </si>
  <si>
    <t>全县实施农业生产托管业务</t>
  </si>
  <si>
    <t>县</t>
  </si>
  <si>
    <t>3.10</t>
  </si>
  <si>
    <t>12.10</t>
  </si>
  <si>
    <t>为脱贫户创造就业机会，带动贫困户增加收入。</t>
  </si>
  <si>
    <t>农经局</t>
  </si>
  <si>
    <t>赵荣勤</t>
  </si>
  <si>
    <t>产业发展</t>
  </si>
  <si>
    <t>麻地会郝家庄村</t>
  </si>
  <si>
    <t>购买西门达尔牛</t>
  </si>
  <si>
    <t>4.6</t>
  </si>
  <si>
    <t>11.25</t>
  </si>
  <si>
    <t>扶持合作社产业发展，解决部分脱贫户就业。</t>
  </si>
  <si>
    <t>峪口镇峪口村</t>
  </si>
  <si>
    <t>番茄加工设备购置</t>
  </si>
  <si>
    <t>4.20</t>
  </si>
  <si>
    <t>7.10</t>
  </si>
  <si>
    <t>圪洞镇库区四个移民村</t>
  </si>
  <si>
    <t>生产道路硬化、集水井等</t>
  </si>
  <si>
    <t>3.20</t>
  </si>
  <si>
    <t>6.30</t>
  </si>
  <si>
    <t>脱贫户参与，增加工资性收入，同时改善了村内生产生活条件。</t>
  </si>
  <si>
    <t>移民中心</t>
  </si>
  <si>
    <t>刘永强</t>
  </si>
  <si>
    <t>全县90个行政村</t>
  </si>
  <si>
    <t>产业发展项目</t>
  </si>
  <si>
    <t>12.25</t>
  </si>
  <si>
    <t>为我县脱贫攻坚巩固提升提供保障。</t>
  </si>
  <si>
    <t>组织部</t>
  </si>
  <si>
    <t>孙淼焱</t>
  </si>
  <si>
    <t>果树栽植项目</t>
  </si>
  <si>
    <t>圪洞镇古贤村</t>
  </si>
  <si>
    <t>栽植山楂300亩，道路维修1800米</t>
  </si>
  <si>
    <t>4.10</t>
  </si>
  <si>
    <t>10.28</t>
  </si>
  <si>
    <t>增加村集体经济收入，为脱贫户创造就业机会，带动脱贫户增加收入。</t>
  </si>
  <si>
    <t>圪洞镇</t>
  </si>
  <si>
    <t>王志明</t>
  </si>
  <si>
    <t>生猪养殖</t>
  </si>
  <si>
    <t>马坊镇里其村、峪口镇呼家湾、圪洞镇槐树㯊</t>
  </si>
  <si>
    <t>建立5个规模养殖场，母猪存栏增加3000头、育肥猪存栏增加50000头，全县出栏增加100000头</t>
  </si>
  <si>
    <t>3.1</t>
  </si>
  <si>
    <t>12.31</t>
  </si>
  <si>
    <t>巩固脱贫攻坚成果，为脱贫户创造就业机会，增加脱贫户就业收入，提升能繁母猪数量，稳定生猪市场，带动粪污资源化综合利用，形成农牧循环经济模式，减少环境污染。</t>
  </si>
  <si>
    <t>畜牧局</t>
  </si>
  <si>
    <t>王熙照</t>
  </si>
  <si>
    <t>饲草种植</t>
  </si>
  <si>
    <t>1478户种植户种植7036.75亩青玉米</t>
  </si>
  <si>
    <t>10.25</t>
  </si>
  <si>
    <t>种植参与1478户，脱贫户600余户，每户均可增收740元。</t>
  </si>
  <si>
    <t>新建大曲厂</t>
  </si>
  <si>
    <t>马坊镇</t>
  </si>
  <si>
    <t>10.20</t>
  </si>
  <si>
    <t>为脱贫户创造就业机会，带动脱贫户增加收入。</t>
  </si>
  <si>
    <t>农业农村局</t>
  </si>
  <si>
    <t>宋小平</t>
  </si>
  <si>
    <t>农产品仓储冷链建设项目</t>
  </si>
  <si>
    <t>主要建设冷库4210立方米，配套清洗、包装设备</t>
  </si>
  <si>
    <t>年产5000吨中药饮片生产项目</t>
  </si>
  <si>
    <t>马坊镇开府村</t>
  </si>
  <si>
    <t>建设加工车间、加工设备、储藏库、检验设备等</t>
  </si>
  <si>
    <t>20000头肉牛标准化养殖基地标杆项目</t>
  </si>
  <si>
    <t>积翠镇赤红村</t>
  </si>
  <si>
    <t>20000头肉牛标准化养殖场</t>
  </si>
  <si>
    <t>特色产业园区建设项目</t>
  </si>
  <si>
    <t>在峪口镇峪口村至北武当镇韩庄村，由政府以1000元/亩的价格统一流转土地1000亩，实施1000亩辣椒种植田园综合体项目，以此带动大武镇、圪洞镇发展辣椒种植产业，其中大武镇种植200亩，圪洞镇种植300亩。</t>
  </si>
  <si>
    <t>中央、省</t>
  </si>
  <si>
    <t>发展产业，增加脱贫户收入。</t>
  </si>
  <si>
    <t>中药材产业发展项目</t>
  </si>
  <si>
    <t>全县种植中药材2000多亩</t>
  </si>
  <si>
    <t>提高中药材标准化种植水平，农户户均增收400元</t>
  </si>
  <si>
    <t>田园综合体（特色休闲农业园区）</t>
  </si>
  <si>
    <t>峪口镇、北武当镇</t>
  </si>
  <si>
    <t>游乐园建设，停车场、观光亭等建设</t>
  </si>
  <si>
    <t>项目的实施促进旅游产业发展，拓宽农民增收途径，促进三产融合</t>
  </si>
  <si>
    <t>中药材种植项目</t>
  </si>
  <si>
    <t>中药材示范种植黄芪、黄芩等</t>
  </si>
  <si>
    <t>农民增产增收，通过示范种植农民增产增收</t>
  </si>
  <si>
    <t>养殖基地建设</t>
  </si>
  <si>
    <t>积翠镇赵庄村</t>
  </si>
  <si>
    <t>建设养殖基地项目</t>
  </si>
  <si>
    <t>5.10</t>
  </si>
  <si>
    <t>发展产业，增加脱贫户收入</t>
  </si>
  <si>
    <t>积翠镇</t>
  </si>
  <si>
    <t>张庆斌</t>
  </si>
  <si>
    <t>乡村旅游道路</t>
  </si>
  <si>
    <t>前东旺坪至庄上村</t>
  </si>
  <si>
    <t>乡村旅游道路建设</t>
  </si>
  <si>
    <t>5.20</t>
  </si>
  <si>
    <t>10.1</t>
  </si>
  <si>
    <t>带动乡村旅游产业发展和脱贫户就业增加脱贫户收入</t>
  </si>
  <si>
    <t>交通局</t>
  </si>
  <si>
    <t>韩建忠</t>
  </si>
  <si>
    <t>开府村产业发展项目</t>
  </si>
  <si>
    <t>省</t>
  </si>
  <si>
    <t>李  贝</t>
  </si>
  <si>
    <t>阳湾村产业发展项目</t>
  </si>
  <si>
    <t>圪洞镇阳湾村</t>
  </si>
  <si>
    <t>10.10</t>
  </si>
  <si>
    <t>村集体牛场道路硬化</t>
  </si>
  <si>
    <t>积翠镇代居村</t>
  </si>
  <si>
    <t>代居村至村集体牛场道路硬化</t>
  </si>
  <si>
    <t>9.30</t>
  </si>
  <si>
    <t>畜禽粪污处理</t>
  </si>
  <si>
    <t>4.25</t>
  </si>
  <si>
    <t>乡村旅游</t>
  </si>
  <si>
    <t>峪口镇张家塔村</t>
  </si>
  <si>
    <t>该项目主要对张家塔古村落进行抢救性修复，包括恢复全村地下通道及排水渠，恢复古砖砌道路2000米，选择代表性院落恢复3-5院，整理每个院落传承资料，讲好名俗及乡村故事等。</t>
  </si>
  <si>
    <t>发展旅游产业，增加脱贫户收入</t>
  </si>
  <si>
    <t>峪口镇</t>
  </si>
  <si>
    <t>刘建平</t>
  </si>
  <si>
    <t>光伏扶贫项目</t>
  </si>
  <si>
    <t>刘家庄18兆瓦光伏电站项目</t>
  </si>
  <si>
    <t>刘家庄村</t>
  </si>
  <si>
    <t>电站建设补助</t>
  </si>
  <si>
    <t>光伏发电纯收益分配给贫困村，通过公益性事业、公益性岗位和奖励补助，使贫困户受益。</t>
  </si>
  <si>
    <t>袁家甲13.53兆瓦光伏电站项目</t>
  </si>
  <si>
    <t>袁家甲村</t>
  </si>
  <si>
    <t>袁家甲光伏电站道路建设项目</t>
  </si>
  <si>
    <t>道路改线、路面硬化、修建排水渠、修建护栏等</t>
  </si>
  <si>
    <t>3.30</t>
  </si>
  <si>
    <t>6.3</t>
  </si>
  <si>
    <t>项目完成后，改善交通状况，方便光伏电站运维人员的安全交通和运送物资的及时运送。</t>
  </si>
  <si>
    <t>（二）</t>
  </si>
  <si>
    <t>教育扶贫项目</t>
  </si>
  <si>
    <t>雨露计划</t>
  </si>
  <si>
    <t>全县“建档立卡”脱贫户家庭中，在校就读的中职生、高职生在校期间，每生每年给予3000元的生活困难补助 ，资助1381人</t>
  </si>
  <si>
    <t>7.30</t>
  </si>
  <si>
    <t>可解决1381名脱贫家庭中职生、高职生上学期间生活困难</t>
  </si>
  <si>
    <t>（三）</t>
  </si>
  <si>
    <t>生态扶贫项目</t>
  </si>
  <si>
    <t>生态造林</t>
  </si>
  <si>
    <t>生态造林项目</t>
  </si>
  <si>
    <t>续建</t>
  </si>
  <si>
    <t>3.9</t>
  </si>
  <si>
    <t>10.2</t>
  </si>
  <si>
    <t>生态环境改善，脱贫户获得劳务收入</t>
  </si>
  <si>
    <t>林业局</t>
  </si>
  <si>
    <t>薛卫华</t>
  </si>
  <si>
    <t>黄河和黄河流域防护林屏障建设工程</t>
  </si>
  <si>
    <t>植苗造林2600亩</t>
  </si>
  <si>
    <t>8.20</t>
  </si>
  <si>
    <t>11.20</t>
  </si>
  <si>
    <t>提高森林覆盖率，防止水土流失。</t>
  </si>
  <si>
    <t>林木种苗补助项目</t>
  </si>
  <si>
    <t>圪洞镇庄上村</t>
  </si>
  <si>
    <t>栽植杜梨、核桃楸</t>
  </si>
  <si>
    <t>丰富造林绿化树种，维护和丰富区域生物多样化，推动我县林业生态持续快速发展。</t>
  </si>
  <si>
    <t>陆生野生动物疫病监测及湿地保护</t>
  </si>
  <si>
    <t>横泉水库周边</t>
  </si>
  <si>
    <t>建设瞭望塔1座，宣传牌12个，湿地植被恢复180亩</t>
  </si>
  <si>
    <t>对北川河湿地公园环境和鸟类活动有效监测，尽快恢复湿地植被，展示优美的湿地生态景观。</t>
  </si>
  <si>
    <t>绿化提升项目</t>
  </si>
  <si>
    <t>圪洞镇前东旺坪村、红花沟</t>
  </si>
  <si>
    <t>绿化栽植27.4亩，112平方米，栽植栽植油松、白皮松、桧柏、侧柏、国槐、龙爪槐、金叶榆、紫叶矮樱、紫穗槐、红叶小檗、三叶地锦、黄花菜、共计栽植数量71949株（丛）、112平方米</t>
  </si>
  <si>
    <t>改善村生态环境，提升村民生活质量，预计可使参与项目实施的脱贫劳力25人，共可获得收入约24万元。</t>
  </si>
  <si>
    <t>三北防护林和天保造林</t>
  </si>
  <si>
    <t>马坊镇积翠镇峪口镇</t>
  </si>
  <si>
    <t>三北封育面积5000亩，机械围栏4150米，标志碑牌4块，补植3132亩；三北造林6000亩，营造油松山桃、油松沙棘、油松刺槐、侧柏刺槐混交林6000亩；天保2000亩机械围栏、简介牌、宣传牌、补植补造；天保植苗1000亩栽植油松、山杏</t>
  </si>
  <si>
    <t>8.5</t>
  </si>
  <si>
    <t>增加森林植被，改善生态环境，增加农民收入。</t>
  </si>
  <si>
    <t>乡村绿化</t>
  </si>
  <si>
    <t>孔家庄、庄上、前东旺坪，圪洞移民新村</t>
  </si>
  <si>
    <t>绿化道路1公里，30亩，栽植油松、云杉、桧柏、国槐、龙抓槐、垂柳、金叶榆、紫叶矮樱、黄花菜等共计53677株（丛），草坪1241平方米。绿化栽植28.1亩，栽植油松、白皮松、桧柏、侧柏、国槐、龙抓槐、金叶榆、紫叶矮樱、紫穗槐、红叶小檗、三叶地锦、黄花菜共计85748株（丛），草坪160平方米，栽绿篱164平方米。绿化54.5亩，栽植油松、桧柏、侧柏、玫瑰、黄花菜共计84649株（丛）。作业面积18122平方米，涉及6个小班，栽植国槐、云杉、油松、紫叶矮樱、海棠等树种2129余株</t>
  </si>
  <si>
    <t>3.12</t>
  </si>
  <si>
    <t>5.28</t>
  </si>
  <si>
    <t>改善村生态环境，提升村民生活质量，预计可使参与项目实施的贫困劳力20人，共可获得收入约1.6万元。</t>
  </si>
  <si>
    <t>（四）</t>
  </si>
  <si>
    <t>社会保障兜底扶贫项目</t>
  </si>
  <si>
    <t>教育扶贫项目（大学生资助）</t>
  </si>
  <si>
    <t>全县建档立卡已脱贫家庭及监测帮扶对象家庭子女参加2021年普通高考并被全国高校本科第一批、第二批A类和B类专业录取的大学新生151人，每生给予一次性补助5000元</t>
  </si>
  <si>
    <t>7.6</t>
  </si>
  <si>
    <t>资助151名脱贫大学生，每生给予一次性补助5000元</t>
  </si>
  <si>
    <t>防返贫监测信息管理经费</t>
  </si>
  <si>
    <t>县乡村振兴局和各乡镇</t>
  </si>
  <si>
    <t>主要用于项目库建设、项目管理、扶贫资产管理、光伏收益分配管理、脱贫动态管理等信息数据的采集、录入、更新，购置防返贫监测信息系统设施、设备、耗材，印刷资料、考察培训、购买社会服务等有关的经费支出。</t>
  </si>
  <si>
    <t>1.1</t>
  </si>
  <si>
    <t>11.30</t>
  </si>
  <si>
    <t>为防返贫监测工作正常开展给予保障</t>
  </si>
  <si>
    <t>意外伤害险和防返贫险</t>
  </si>
  <si>
    <t>为全县建档立卡脱贫人口交纳意外伤害险每人30元（意外身故保险10元、意外伤残保险10元、疾病身故保险10元）、防返贫险每人8元</t>
  </si>
  <si>
    <t>对全县建档立卡脱贫人口在遭受意外伤害后给予保险理赔。对脱贫人员因疾病、自然灾害、意外事故、升学等各种原因年收入未达到稳定脱贫标准的进行差额补偿，差多少补多少。</t>
  </si>
  <si>
    <t>（五）</t>
  </si>
  <si>
    <t>易地扶贫搬迁项目</t>
  </si>
  <si>
    <t>圪洞二期移民安置点堤防建设</t>
  </si>
  <si>
    <t>圪洞镇津良庄村</t>
  </si>
  <si>
    <t>修建堤防、清淤河槽、修建护栏等</t>
  </si>
  <si>
    <t>4.1</t>
  </si>
  <si>
    <t>圪洞二期移民小区紧靠北川河，无防护洪水冲刷的护岸堤坝。该项目为移民小区配套基础设施建设，项目的实施保障了移民小区汛期安全，同时改善了小区周边环境，解决了群众的需求。</t>
  </si>
  <si>
    <t>二</t>
  </si>
  <si>
    <t>基础设施建设项目</t>
  </si>
  <si>
    <t>高标准农田建设</t>
  </si>
  <si>
    <t>马坊镇开府村、赤坚岭、吴家沟、麻峪、西沟</t>
  </si>
  <si>
    <t>土地平整工程3634.98亩，土壤改良工程13300亩，灌溉与排水工程1000亩，田间道路工程19.01km等</t>
  </si>
  <si>
    <t>项目实施后，玉米亩均增产100公斤；一年新增产粮食138万公斤，按照玉米2.4元/公斤计算，可增收331.2万元；项目区每亩耕地节约成本约100元，项目区节本增效409万元，项目区农民可新增人均年纯收入998元。</t>
  </si>
  <si>
    <t>峪口镇峪口村、石板梁村、花家坡村、圪针湾村、兴隆湾村、东湾村、吉家庄村、土坌则村、圪叉咀村、桥沟村，麻地会乡石湾村、赵庄村、水沟湾村、麻地会村、大西沟村、西坡村、庄上村和胡堡村，圪洞镇津良庄村，及林业种苗服务中心，共19个村和1个单位。</t>
  </si>
  <si>
    <t>土地平整1415亩、土壤改良11803亩、灌溉排水新增恢复改善8680亩、田间道路修建12.12km、农田防护5360株等</t>
  </si>
  <si>
    <t>项目完成后新增、改善灌溉面积8680亩；灌溉水利用率提高度为0.1个百分点、道路通达度95%、灌溉总产值1099万元，净增农业总产值440万元，项目区农民可新增人均年纯收入120元。</t>
  </si>
  <si>
    <t>太阳能路灯</t>
  </si>
  <si>
    <t>太阳能路灯电池更换</t>
  </si>
  <si>
    <t>4.11</t>
  </si>
  <si>
    <t>10.30</t>
  </si>
  <si>
    <t>方便村民生活，改善生活条件。</t>
  </si>
  <si>
    <t>环境卫生整治</t>
  </si>
  <si>
    <t>房屋立面墙体全部粉刷、墙面维修、停车位划线、刷树、花栏维修等</t>
  </si>
  <si>
    <t>通过环境卫生整治、改善群众居住环境质量、提高幸福生活指数。</t>
  </si>
  <si>
    <t>雷海云</t>
  </si>
  <si>
    <t>大武镇</t>
  </si>
  <si>
    <t>大武镇环境卫生整治，铺设人行道242平方米、铺种草坪357平方米、新建树池25个、新建彩钢围挡1011.375平方米、硬化道路3800平方米、粉刷墙体7033.5平方米、新画车位411个、新栽国槐、油松180株。</t>
  </si>
  <si>
    <t>通过环境卫生整治，改善村容村貌，促进乡村事业发展，雇佣贫困户用工，增加贫困户收入，提高群众的幸福感、获得感</t>
  </si>
  <si>
    <t>崔军军</t>
  </si>
  <si>
    <t>农村改厕工程建设项目</t>
  </si>
  <si>
    <t>峪口镇峪口村、安上村</t>
  </si>
  <si>
    <t>峪口镇峪口村、安上村改厕410座</t>
  </si>
  <si>
    <t>10.5</t>
  </si>
  <si>
    <t>改善农民生活条件，提高农民幸福感</t>
  </si>
  <si>
    <t>农村四好公路</t>
  </si>
  <si>
    <t>峪松线、前东旺坪、庄上</t>
  </si>
  <si>
    <t>增设安防设施、标线</t>
  </si>
  <si>
    <t>9.2</t>
  </si>
  <si>
    <t>9.26</t>
  </si>
  <si>
    <t>增设安防设施，减少安全事故发生</t>
  </si>
  <si>
    <t>大武镇长申坪至王家庄</t>
  </si>
  <si>
    <t>大武镇长申坪至王家庄道路绿化提升，国槐183株，云杉618株，丁香657株，连翘604株，金叶榆165株，绿篱、卫矛等238株</t>
  </si>
  <si>
    <t>通过环境卫生整治，改善村容村貌，促进乡村事业发展，雇佣脱贫户用工，增加脱贫户收入，提高群众的幸福感、获得感</t>
  </si>
  <si>
    <t>西相王村、店坪村</t>
  </si>
  <si>
    <t>西相王村三格式70座，厕房70个；店坪村三格式62座，厕房62个</t>
  </si>
  <si>
    <t>9.25</t>
  </si>
  <si>
    <t>农村危房改造</t>
  </si>
  <si>
    <t>马坊镇代坡村</t>
  </si>
  <si>
    <t>危房改造基础设施</t>
  </si>
  <si>
    <t>项目建成后，新增固定资产将达到49.6219万元。通过项目实施，建成后脱贫户参与劳动，挣工资，提高收入，房屋建成后，解决“两不愁三保障”的住房问题。</t>
  </si>
  <si>
    <t>项目建成后，新增固定资产将达到28.6664万元。通过项目实施，建成后脱贫户参与劳动，挣工资，提高收入，房屋建成后，解决“两不愁三保障”的住房问题。</t>
  </si>
  <si>
    <t>乡村振兴视频会议室</t>
  </si>
  <si>
    <t>视频会议显示屏、视频拼接、音箱、功放、调音台等</t>
  </si>
  <si>
    <t>11.10</t>
  </si>
  <si>
    <t>12.5</t>
  </si>
  <si>
    <t>项目实施后，可充分发挥视频会议快捷、高效作用，及时收听收看上级指示精神，科学指导我县巩固拓展脱贫攻坚成果和乡村振兴各项工作。</t>
  </si>
  <si>
    <t>便民服务场所</t>
  </si>
  <si>
    <t>圪洞镇西山村、庄上村等</t>
  </si>
  <si>
    <t>便民服务场所建设</t>
  </si>
  <si>
    <t>6.5</t>
  </si>
  <si>
    <t>11.2</t>
  </si>
  <si>
    <t>通过推进社区党群服务中心的建设，打造一批特色鲜明、优势明显、成效突出、带动效应强的社区党建示范点，示范带动全县农村党建工作整体提升，全面进步。</t>
  </si>
  <si>
    <t>农村基础设施建设</t>
  </si>
  <si>
    <t>圪洞镇前东旺坪村</t>
  </si>
  <si>
    <t>屋顶整治24600平方米；立面整治26355平方米；拆除路面3122平方；填沙634.05立方米等。</t>
  </si>
  <si>
    <t>改善人居环境，美化乡村，增加农民务工收入。</t>
  </si>
  <si>
    <t>屋顶及立面整治16810平方米；彩钢屋面色彩整治3020.64平方米；增补路缘石2932米等。</t>
  </si>
  <si>
    <t>北武当镇来堡村</t>
  </si>
  <si>
    <t>整治现状屋顶色彩、建筑外立面整治、建设村庄标识牌、污水治理项目、新建木栅栏、村内环境卫生整治等</t>
  </si>
  <si>
    <t>改善村容村貌，促进乡村事业发展，雇佣脱贫户用工，增加脱贫户收入提高群众的幸福感、获得感。</t>
  </si>
  <si>
    <t>北武当镇</t>
  </si>
  <si>
    <t>白玉</t>
  </si>
  <si>
    <t>积翠乡孔家庄</t>
  </si>
  <si>
    <t>整修现状村牌、整治屋顶色彩、建筑外立面喷涂、村内居民建筑加设双坡屋顶、污水治理项目、村内环境卫生整治等</t>
  </si>
  <si>
    <t>马坊镇赤坚岭</t>
  </si>
  <si>
    <t>省、市</t>
  </si>
  <si>
    <t>住建局</t>
  </si>
  <si>
    <t>李军</t>
  </si>
  <si>
    <t>马坊镇赤坚岭村</t>
  </si>
  <si>
    <t>9.1</t>
  </si>
  <si>
    <t>孔家庄村、卧龙潭村、后则沟村</t>
  </si>
  <si>
    <t>孔家庄、卧龙潭、后则沟村内污水处理土建工程</t>
  </si>
  <si>
    <t>9.5</t>
  </si>
  <si>
    <t>11.15</t>
  </si>
  <si>
    <t>财政局</t>
  </si>
  <si>
    <t>陈 冲</t>
  </si>
  <si>
    <t>峪口镇杜家会村</t>
  </si>
  <si>
    <t>拆除居民院落13500平方米，复垦29652平方米。</t>
  </si>
  <si>
    <t>项目实施中，脱贫户参与，增加工资性收入，同时增加耕地44亩</t>
  </si>
  <si>
    <t>生产用房建设</t>
  </si>
  <si>
    <t>项目实施中，脱贫户参与，增加工资性收入，同时改善了村内生产生活条件。</t>
  </si>
  <si>
    <t>移民新村道路硬化</t>
  </si>
  <si>
    <t>圪洞镇移民村</t>
  </si>
  <si>
    <t>硬化7800平方米道路</t>
  </si>
  <si>
    <t>下昔集中供水水源维修工程</t>
  </si>
  <si>
    <t>北武当镇下昔村</t>
  </si>
  <si>
    <t>改造、新建大口水源井3座，铺设供水主管6000m</t>
  </si>
  <si>
    <t>10.12</t>
  </si>
  <si>
    <t>改善和提升村民饮水安全。</t>
  </si>
  <si>
    <t>水利局</t>
  </si>
  <si>
    <t>高保平</t>
  </si>
  <si>
    <t>南阳沟水库除险加固</t>
  </si>
  <si>
    <t>积翠乡冯家庄村</t>
  </si>
  <si>
    <t>南阳沟下游坝砼方格网、大坝下游排水棱体排水沟三角量水堰、水雨情测报系统、溢洪道观测设施、大坝部分测压管维修。</t>
  </si>
  <si>
    <t>7.25</t>
  </si>
  <si>
    <t>保护8000亩农田免遭洪水冲毁，保证下游村庄及村民生命安全。</t>
  </si>
  <si>
    <t>峪口沟河道治理工程（韩庄段）</t>
  </si>
  <si>
    <t>北武当镇韩庄村</t>
  </si>
  <si>
    <t>河道治理400米，浆砌石堤防800米</t>
  </si>
  <si>
    <t>8.25</t>
  </si>
  <si>
    <t>保护周边及下游耕地200亩</t>
  </si>
  <si>
    <t>圪洞沟山洪沟防洪治理工程</t>
  </si>
  <si>
    <t>圪洞镇的务云塔村、阳湾村和高家庄村</t>
  </si>
  <si>
    <t>堤防工程、河道疏浚</t>
  </si>
  <si>
    <t>7.15</t>
  </si>
  <si>
    <r>
      <rPr>
        <sz val="9"/>
        <color rgb="FF000000"/>
        <rFont val="宋体"/>
        <charset val="134"/>
      </rPr>
      <t>使治理段河道的防洪标准达到</t>
    </r>
    <r>
      <rPr>
        <sz val="9"/>
        <rFont val="宋体"/>
        <charset val="134"/>
      </rPr>
      <t>10</t>
    </r>
    <r>
      <rPr>
        <sz val="9"/>
        <color rgb="FF000000"/>
        <rFont val="宋体"/>
        <charset val="134"/>
      </rPr>
      <t>年一遇的设计防洪标准，可以保护治理段内</t>
    </r>
    <r>
      <rPr>
        <sz val="9"/>
        <rFont val="宋体"/>
        <charset val="134"/>
      </rPr>
      <t>3</t>
    </r>
    <r>
      <rPr>
        <sz val="9"/>
        <color rgb="FF000000"/>
        <rFont val="宋体"/>
        <charset val="134"/>
      </rPr>
      <t>个村庄，共涉及</t>
    </r>
    <r>
      <rPr>
        <sz val="9"/>
        <rFont val="宋体"/>
        <charset val="134"/>
      </rPr>
      <t>2085</t>
    </r>
    <r>
      <rPr>
        <sz val="9"/>
        <color rgb="FF000000"/>
        <rFont val="宋体"/>
        <charset val="134"/>
      </rPr>
      <t>人，耕地</t>
    </r>
    <r>
      <rPr>
        <sz val="9"/>
        <rFont val="宋体"/>
        <charset val="134"/>
      </rPr>
      <t>4004亩，具有显著的社会效益</t>
    </r>
  </si>
  <si>
    <t>积翠乡孔家庄、麻地会后则沟村、圪洞镇前东旺坪村、庄上村、北武当镇来堡村</t>
  </si>
  <si>
    <t>厕所粪污收集、储存、运输、资源化利用及后期管护能力提升等方面的设施设备建设</t>
  </si>
  <si>
    <t>6.10</t>
  </si>
  <si>
    <t>为1092户2382人完善农村环境卫生基础设施，改善农村整体卫生水平和农民健康水平，降低血吸虫病感染率，促进村民健康卫生行为，有效保护农民的身体健康。</t>
  </si>
  <si>
    <t>爱委会</t>
  </si>
  <si>
    <t>侯海峰</t>
  </si>
  <si>
    <t>农村环境治理项目</t>
  </si>
  <si>
    <t>马坊镇里其村、积翠镇水沟湾村</t>
  </si>
  <si>
    <t>村内道路硬化、修复、屋顶整治、立面整治</t>
  </si>
  <si>
    <t>改善村内环境卫生，提高村民幸福生活指数。</t>
  </si>
  <si>
    <t>马坊镇里其村、积翠镇水沟湾村、北武当镇松泉村</t>
  </si>
  <si>
    <t>生活垃圾转运站建设</t>
  </si>
  <si>
    <t>生活垃圾压缩转运站建设</t>
  </si>
  <si>
    <t>提高垃圾收集效率，节约垃圾运输成本。</t>
  </si>
  <si>
    <t>农村生活污水站建设</t>
  </si>
  <si>
    <t>峪口镇二期移民供热和雨污工程</t>
  </si>
  <si>
    <t>二期移民供热和雨污工程</t>
  </si>
  <si>
    <t>方便了易地移民搬迁户的道路出行、雨污水排放和冬季供暖。</t>
  </si>
  <si>
    <t>煤改气项目</t>
  </si>
  <si>
    <t>大武镇新洞上村、一村、二村、三村、四村、红罗沟村等</t>
  </si>
  <si>
    <t>改善村内生活条件，提高村民幸福生活指数。</t>
  </si>
  <si>
    <t>污水治理管网建设</t>
  </si>
  <si>
    <t>改善村内环境卫生，杜绝污水横流，提高村民幸福生活指数。</t>
  </si>
  <si>
    <t>生活污水处理厂建设</t>
  </si>
  <si>
    <t>6.1</t>
  </si>
  <si>
    <t>农村生活垃圾分类项目</t>
  </si>
  <si>
    <t>积翠乡孔家庄、麻地会后则沟村、圪洞镇前东旺坪村、庄上村、圪洞镇横沟村、后东旺坪、马坊镇赤坚岭村、北武当镇来堡村</t>
  </si>
  <si>
    <t>三</t>
  </si>
  <si>
    <t>其他扶贫项目</t>
  </si>
  <si>
    <t>贫困村创业致富带头人培训</t>
  </si>
  <si>
    <t>计划组织100人，参加省级培训基地组织的培训</t>
  </si>
  <si>
    <t>12.30</t>
  </si>
  <si>
    <t>鼓励参加过培训的人员发展生产，带动建档立卡脱贫户增加收入、共同致富</t>
  </si>
  <si>
    <t>项目管理费</t>
  </si>
  <si>
    <t>主要用于项目前期设计、评审、招标、监理、验收、绩效评价、成果宣传、档案管理、公告公示、召开工作会议、资料费、印刷费、购买社会服务等与巩固拓展脱贫攻坚成果相关的经费开支。</t>
  </si>
  <si>
    <t>保障过渡期工作的正常开展，通过对衔接资金项目的规范化、科学化管理，提高衔接资金的使用效益</t>
  </si>
  <si>
    <t>方山县2021年统筹整合财政涉农资金支出台账</t>
  </si>
  <si>
    <t>项目类型</t>
  </si>
  <si>
    <t>总投资</t>
  </si>
  <si>
    <t>整合资金来源</t>
  </si>
  <si>
    <t>支出进度</t>
  </si>
  <si>
    <t>金额</t>
  </si>
  <si>
    <t>文号</t>
  </si>
  <si>
    <t>级次</t>
  </si>
  <si>
    <t>类型</t>
  </si>
  <si>
    <t>建档立卡贫困户贷款贴息</t>
  </si>
  <si>
    <t>金融扶贫</t>
  </si>
  <si>
    <t>计划安排500万元，用于2020年第四季度小额贷款贴息和2021年度小额贷款贴息</t>
  </si>
  <si>
    <t>晋财农
〔2021〕43号</t>
  </si>
  <si>
    <t>专项扶贫资金</t>
  </si>
  <si>
    <t>预计可为获得贷款的大约2300户建档立卡贫困户给予贷款贴息，减轻贫困户的还款负担。</t>
  </si>
  <si>
    <t>产业项目</t>
  </si>
  <si>
    <t>方财字〔2021〕34号</t>
  </si>
  <si>
    <t>为贫困户创造就业机会，带动贫困户增加收入。</t>
  </si>
  <si>
    <t>扶持合作社产业发展，解决部分贫困户就业。</t>
  </si>
  <si>
    <t>贫困户参与，增加工资性收入，同时改善了村内生产生活条件。</t>
  </si>
  <si>
    <t>晋财农
〔2020〕146号</t>
  </si>
  <si>
    <t>农业类资金</t>
  </si>
  <si>
    <t>增加村集体经济收入，为贫困户创造就业机会，带动贫困户增加收入。</t>
  </si>
  <si>
    <t>马坊镇里其村、积翠镇刘家庄村、峪口镇新隆湾、周家山、大武镇东坡村</t>
  </si>
  <si>
    <t>晋财农
〔2020〕136号</t>
  </si>
  <si>
    <t>巩固脱贫攻坚成果，为贫困户创造就业机会，增加贫困户就业收入，提升能繁母猪数量，稳定生猪市场，带动粪污资源化综合利用，形成农牧循环经济模式，减少环境污染。</t>
  </si>
  <si>
    <t>住房建设类资金</t>
  </si>
  <si>
    <t>种植参与1478户，贫困户600余户，每户均可增收740元。</t>
  </si>
  <si>
    <t>发展产业，增加贫困户收入</t>
  </si>
  <si>
    <t>全县种植中药材3000亩</t>
  </si>
  <si>
    <t>田园综合体</t>
  </si>
  <si>
    <t>晋财农
〔2020〕140号</t>
  </si>
  <si>
    <t>水利类资金</t>
  </si>
  <si>
    <t>吕财农
〔2020〕71号</t>
  </si>
  <si>
    <t>晋财农
〔2020〕142号</t>
  </si>
  <si>
    <t>晋财农
〔2020〕53号</t>
  </si>
  <si>
    <t>晋财农
〔2020〕24号</t>
  </si>
  <si>
    <t>发展旅游产业，增加贫困户收入</t>
  </si>
  <si>
    <t>巩固脱贫攻坚与乡村振兴</t>
  </si>
  <si>
    <t>乡村振兴产业项目</t>
  </si>
  <si>
    <t>利于全县巩固脱贫攻坚成果，增加贫困户收入。</t>
  </si>
  <si>
    <t>晋财农
〔2020〕155号</t>
  </si>
  <si>
    <t>林业类资金</t>
  </si>
  <si>
    <t>晋财农
〔2021〕157号</t>
  </si>
  <si>
    <t>教育扶贫</t>
  </si>
  <si>
    <t>全县“建档立卡”贫困户家庭中，在校就读的中职生、高职生在校期间，每生每年给予3000元的生活困难补助 ，预计1200人</t>
  </si>
  <si>
    <t>可解决1500名贫困家庭中职生、高职生上学期间生活困难</t>
  </si>
  <si>
    <t>生态环境改善，贫困户获得劳务收入</t>
  </si>
  <si>
    <t>丰富造林绿化树种，维护和丰富区域生物多样化，推动我省林业生态持续快速发展。</t>
  </si>
  <si>
    <t>退耕成果巩固（未成林造林地管护）</t>
  </si>
  <si>
    <t>机械拉网</t>
  </si>
  <si>
    <t>有效改善牲畜游牧毁坏、践踏树木。</t>
  </si>
  <si>
    <t>村基础设施</t>
  </si>
  <si>
    <t>改善村生态环境，提升村民生活质量，预计可使参与项目实施的贫困劳力25人，共可获得收入约24万元。</t>
  </si>
  <si>
    <t>一保通扶贫项目</t>
  </si>
  <si>
    <t>健康扶贫</t>
  </si>
  <si>
    <t>通过规范的管理，确保扶贫政策得到时落实，提高资金使用效率。</t>
  </si>
  <si>
    <t>用于移民小区堤防建设</t>
  </si>
  <si>
    <t>改变了小区容貌，改善了生产生活条件</t>
  </si>
  <si>
    <t>大武镇209沿线环境卫生整治，铺设人行道242平方米、铺种草坪357平方米、新建树池25个、新建彩钢围挡1011.375平方米、硬化道路3800平方米、粉刷墙体7033.5平方米、新画车位411个、新栽国槐、油松180株。</t>
  </si>
  <si>
    <t>改善村容村貌，促进乡村事业发展，雇佣贫困户用工，增加贫困户收入提高群众的幸福感、获得感。</t>
  </si>
  <si>
    <t>其他类资金</t>
  </si>
  <si>
    <t>马坊镇赤坚岭、开府、峪口镇桥沟、北武当镇下昔、阳湾、新民</t>
  </si>
  <si>
    <t>晋财建二
〔2020〕178号</t>
  </si>
  <si>
    <t>吕财农
〔2020〕87号</t>
  </si>
  <si>
    <t>市</t>
  </si>
  <si>
    <t>吕财农
〔2020〕55号</t>
  </si>
  <si>
    <t>项目实施中，贫困户参与，增加工资性收入，同时增加耕地44亩</t>
  </si>
  <si>
    <t>项目实施中，贫困户参与，增加工资性收入，同时改善了村内生产生活条件。</t>
  </si>
  <si>
    <t>生活条件改善</t>
  </si>
  <si>
    <r>
      <rPr>
        <sz val="10"/>
        <rFont val="宋体"/>
        <charset val="134"/>
        <scheme val="minor"/>
      </rPr>
      <t>计划组织3</t>
    </r>
    <r>
      <rPr>
        <sz val="10"/>
        <rFont val="宋体"/>
        <charset val="134"/>
      </rPr>
      <t>00</t>
    </r>
    <r>
      <rPr>
        <sz val="10"/>
        <rFont val="宋体"/>
        <charset val="134"/>
        <scheme val="minor"/>
      </rPr>
      <t>人，参加省级培训基地组织的培训，每人培训费用3500元</t>
    </r>
  </si>
  <si>
    <t>共可带动900户建档立卡贫困户发展生产，增加收入</t>
  </si>
  <si>
    <t>用于扶贫规划编制、项目评估、招投标、督促检查、项目验收、成果宣传、档案管理、项目公告公示、项目前期管理、召开扶贫工作会议、资料费、印刷费、购买社会服务等与扶贫工作相关的经费开支。</t>
  </si>
  <si>
    <t>保障扶贫工作的正常开展，通过对扶贫项目资金的规范化、科学化管理，提高扶贫资金的使用效益</t>
  </si>
  <si>
    <t>晋财农
〔2020〕143号</t>
  </si>
  <si>
    <t>农村改厕</t>
  </si>
  <si>
    <t>三品认证项目</t>
  </si>
  <si>
    <t>吕财农〔2021〕27号</t>
  </si>
  <si>
    <t>贷款贴息</t>
  </si>
  <si>
    <t>高标准农田市级配套项目</t>
  </si>
  <si>
    <t>肉牛场农垦改革项目</t>
  </si>
  <si>
    <t>工厂化养鱼项目</t>
  </si>
  <si>
    <t>吕财农〔2021〕36号</t>
  </si>
  <si>
    <t>畜禽粪污整治项目</t>
  </si>
  <si>
    <t>吕财农〔2021〕37号</t>
  </si>
  <si>
    <t>农作物秸秆农机化处置综合利用项目</t>
  </si>
  <si>
    <t>吕财农〔2021〕38号</t>
  </si>
  <si>
    <t>农业生产托管项目</t>
  </si>
  <si>
    <t>吕财农〔2021〕39号</t>
  </si>
  <si>
    <t>合作社奖补项目</t>
  </si>
  <si>
    <t>吕财农〔2021〕40号</t>
  </si>
  <si>
    <t>示范家庭农场扶持项目</t>
  </si>
  <si>
    <t>吕财农〔2021〕41号</t>
  </si>
  <si>
    <t>大草坪至北武当环线旅游公路项目</t>
  </si>
  <si>
    <t>吕财建〔2021〕49号</t>
  </si>
  <si>
    <t>前东旺坪—庄上乡村旅游产业道路项目</t>
  </si>
  <si>
    <t>公路日常养护项目</t>
  </si>
  <si>
    <t>农村饮水安全维修养护工程项目</t>
  </si>
  <si>
    <t>吕财建〔2021〕43号</t>
  </si>
  <si>
    <t>农村供水工程“互联网+监管”村级智能水表安装联网工程项目</t>
  </si>
  <si>
    <t>水沟湾村百亩黄花菜产业基地扩建项目</t>
  </si>
  <si>
    <t>郝家庄村道路维修、过水桥建设、绿化项目</t>
  </si>
  <si>
    <t>花家坡村乡村振兴示范村建设项目</t>
  </si>
  <si>
    <t>新庄村道路维修、灌溉U型渠维修项目</t>
  </si>
  <si>
    <t>美丽宜居示范村建设项目</t>
  </si>
  <si>
    <t>采煤沉区下庄、芦子山村整村搬迁安置安小区建设</t>
  </si>
  <si>
    <t>吕财建〔2021〕53号</t>
  </si>
  <si>
    <t>六乱整治项目</t>
  </si>
  <si>
    <t>吕财农〔2021〕25号</t>
  </si>
  <si>
    <t>吕财农〔2021〕67号</t>
  </si>
  <si>
    <t>积翠镇冯家庄村滩地治理项目</t>
  </si>
  <si>
    <t>治理滩地200亩；3.5米宽2x10米长生产桥一座。</t>
  </si>
  <si>
    <t>晋财建一〔2020〕282号</t>
  </si>
  <si>
    <t>方山县2021年统筹整合财政涉农资金使用计划表</t>
  </si>
  <si>
    <t>中央、省、市</t>
  </si>
</sst>
</file>

<file path=xl/styles.xml><?xml version="1.0" encoding="utf-8"?>
<styleSheet xmlns="http://schemas.openxmlformats.org/spreadsheetml/2006/main">
  <numFmts count="8">
    <numFmt numFmtId="176" formatCode="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7" formatCode="0.000000_ "/>
    <numFmt numFmtId="178" formatCode="0.0000_ "/>
    <numFmt numFmtId="179" formatCode="0.00_ "/>
  </numFmts>
  <fonts count="43">
    <font>
      <sz val="11"/>
      <color theme="1"/>
      <name val="宋体"/>
      <charset val="134"/>
      <scheme val="minor"/>
    </font>
    <font>
      <sz val="11"/>
      <name val="宋体"/>
      <charset val="134"/>
      <scheme val="minor"/>
    </font>
    <font>
      <sz val="9"/>
      <name val="宋体"/>
      <charset val="134"/>
      <scheme val="minor"/>
    </font>
    <font>
      <b/>
      <sz val="11"/>
      <name val="宋体"/>
      <charset val="134"/>
      <scheme val="minor"/>
    </font>
    <font>
      <sz val="9"/>
      <name val="宋体"/>
      <charset val="134"/>
    </font>
    <font>
      <b/>
      <sz val="9"/>
      <name val="宋体"/>
      <charset val="134"/>
      <scheme val="minor"/>
    </font>
    <font>
      <sz val="11"/>
      <name val="宋体"/>
      <charset val="134"/>
    </font>
    <font>
      <sz val="12"/>
      <name val="宋体"/>
      <charset val="134"/>
    </font>
    <font>
      <sz val="10"/>
      <name val="宋体"/>
      <charset val="134"/>
      <scheme val="minor"/>
    </font>
    <font>
      <sz val="16"/>
      <name val="黑体"/>
      <charset val="134"/>
    </font>
    <font>
      <sz val="22"/>
      <name val="方正小标宋简体"/>
      <charset val="134"/>
    </font>
    <font>
      <sz val="20"/>
      <name val="黑体"/>
      <charset val="134"/>
    </font>
    <font>
      <sz val="10"/>
      <name val="黑体"/>
      <charset val="134"/>
    </font>
    <font>
      <b/>
      <sz val="10"/>
      <name val="宋体"/>
      <charset val="134"/>
      <scheme val="minor"/>
    </font>
    <font>
      <b/>
      <sz val="9"/>
      <name val="宋体"/>
      <charset val="134"/>
    </font>
    <font>
      <sz val="10"/>
      <name val="宋体"/>
      <charset val="134"/>
    </font>
    <font>
      <b/>
      <sz val="10"/>
      <name val="宋体"/>
      <charset val="134"/>
    </font>
    <font>
      <sz val="9"/>
      <name val="黑体"/>
      <charset val="134"/>
    </font>
    <font>
      <sz val="9"/>
      <color theme="1"/>
      <name val="宋体"/>
      <charset val="134"/>
      <scheme val="minor"/>
    </font>
    <font>
      <sz val="8"/>
      <name val="宋体"/>
      <charset val="134"/>
    </font>
    <font>
      <sz val="11"/>
      <color theme="1"/>
      <name val="宋体"/>
      <charset val="134"/>
    </font>
    <font>
      <sz val="10"/>
      <name val="Courier New"/>
      <charset val="0"/>
    </font>
    <font>
      <sz val="9"/>
      <color rgb="FF000000"/>
      <name val="宋体"/>
      <charset val="134"/>
    </font>
    <font>
      <b/>
      <sz val="11"/>
      <color rgb="FFFFFFFF"/>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1"/>
      <color rgb="FF3F3F3F"/>
      <name val="宋体"/>
      <charset val="0"/>
      <scheme val="minor"/>
    </font>
    <font>
      <sz val="11"/>
      <color indexed="8"/>
      <name val="宋体"/>
      <charset val="134"/>
    </font>
  </fonts>
  <fills count="3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A5A5A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28" fillId="8" borderId="0" applyNumberFormat="0" applyBorder="0" applyAlignment="0" applyProtection="0">
      <alignment vertical="center"/>
    </xf>
    <xf numFmtId="0" fontId="31" fillId="10"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5" borderId="0" applyNumberFormat="0" applyBorder="0" applyAlignment="0" applyProtection="0">
      <alignment vertical="center"/>
    </xf>
    <xf numFmtId="0" fontId="33" fillId="13" borderId="0" applyNumberFormat="0" applyBorder="0" applyAlignment="0" applyProtection="0">
      <alignment vertical="center"/>
    </xf>
    <xf numFmtId="43" fontId="0" fillId="0" borderId="0" applyFont="0" applyFill="0" applyBorder="0" applyAlignment="0" applyProtection="0">
      <alignment vertical="center"/>
    </xf>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6" borderId="21" applyNumberFormat="0" applyFont="0" applyAlignment="0" applyProtection="0">
      <alignment vertical="center"/>
    </xf>
    <xf numFmtId="0" fontId="27" fillId="21" borderId="0" applyNumberFormat="0" applyBorder="0" applyAlignment="0" applyProtection="0">
      <alignment vertical="center"/>
    </xf>
    <xf numFmtId="0" fontId="2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0" borderId="17" applyNumberFormat="0" applyFill="0" applyAlignment="0" applyProtection="0">
      <alignment vertical="center"/>
    </xf>
    <xf numFmtId="0" fontId="26" fillId="0" borderId="17" applyNumberFormat="0" applyFill="0" applyAlignment="0" applyProtection="0">
      <alignment vertical="center"/>
    </xf>
    <xf numFmtId="0" fontId="27" fillId="23" borderId="0" applyNumberFormat="0" applyBorder="0" applyAlignment="0" applyProtection="0">
      <alignment vertical="center"/>
    </xf>
    <xf numFmtId="0" fontId="24" fillId="0" borderId="16" applyNumberFormat="0" applyFill="0" applyAlignment="0" applyProtection="0">
      <alignment vertical="center"/>
    </xf>
    <xf numFmtId="0" fontId="27" fillId="25" borderId="0" applyNumberFormat="0" applyBorder="0" applyAlignment="0" applyProtection="0">
      <alignment vertical="center"/>
    </xf>
    <xf numFmtId="0" fontId="41" fillId="9" borderId="22" applyNumberFormat="0" applyAlignment="0" applyProtection="0">
      <alignment vertical="center"/>
    </xf>
    <xf numFmtId="0" fontId="30" fillId="9" borderId="19" applyNumberFormat="0" applyAlignment="0" applyProtection="0">
      <alignment vertical="center"/>
    </xf>
    <xf numFmtId="0" fontId="23" fillId="5" borderId="15" applyNumberFormat="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9" fillId="0" borderId="18" applyNumberFormat="0" applyFill="0" applyAlignment="0" applyProtection="0">
      <alignment vertical="center"/>
    </xf>
    <xf numFmtId="0" fontId="34" fillId="0" borderId="20" applyNumberFormat="0" applyFill="0" applyAlignment="0" applyProtection="0">
      <alignment vertical="center"/>
    </xf>
    <xf numFmtId="0" fontId="25" fillId="6" borderId="0" applyNumberFormat="0" applyBorder="0" applyAlignment="0" applyProtection="0">
      <alignment vertical="center"/>
    </xf>
    <xf numFmtId="0" fontId="32" fillId="12" borderId="0" applyNumberFormat="0" applyBorder="0" applyAlignment="0" applyProtection="0">
      <alignment vertical="center"/>
    </xf>
    <xf numFmtId="0" fontId="28" fillId="29" borderId="0" applyNumberFormat="0" applyBorder="0" applyAlignment="0" applyProtection="0">
      <alignment vertical="center"/>
    </xf>
    <xf numFmtId="0" fontId="27" fillId="31" borderId="0" applyNumberFormat="0" applyBorder="0" applyAlignment="0" applyProtection="0">
      <alignment vertical="center"/>
    </xf>
    <xf numFmtId="0" fontId="28" fillId="20" borderId="0" applyNumberFormat="0" applyBorder="0" applyAlignment="0" applyProtection="0">
      <alignment vertical="center"/>
    </xf>
    <xf numFmtId="0" fontId="28" fillId="11" borderId="0" applyNumberFormat="0" applyBorder="0" applyAlignment="0" applyProtection="0">
      <alignment vertical="center"/>
    </xf>
    <xf numFmtId="0" fontId="28" fillId="22" borderId="0" applyNumberFormat="0" applyBorder="0" applyAlignment="0" applyProtection="0">
      <alignment vertical="center"/>
    </xf>
    <xf numFmtId="0" fontId="28" fillId="19" borderId="0" applyNumberFormat="0" applyBorder="0" applyAlignment="0" applyProtection="0">
      <alignment vertical="center"/>
    </xf>
    <xf numFmtId="0" fontId="27" fillId="30" borderId="0" applyNumberFormat="0" applyBorder="0" applyAlignment="0" applyProtection="0">
      <alignment vertical="center"/>
    </xf>
    <xf numFmtId="0" fontId="27" fillId="32" borderId="0" applyNumberFormat="0" applyBorder="0" applyAlignment="0" applyProtection="0">
      <alignment vertical="center"/>
    </xf>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27" fillId="34" borderId="0" applyNumberFormat="0" applyBorder="0" applyAlignment="0" applyProtection="0">
      <alignment vertical="center"/>
    </xf>
    <xf numFmtId="0" fontId="42" fillId="0" borderId="0">
      <alignment vertical="center"/>
    </xf>
    <xf numFmtId="0" fontId="28" fillId="26" borderId="0" applyNumberFormat="0" applyBorder="0" applyAlignment="0" applyProtection="0">
      <alignment vertical="center"/>
    </xf>
    <xf numFmtId="0" fontId="27" fillId="33" borderId="0" applyNumberFormat="0" applyBorder="0" applyAlignment="0" applyProtection="0">
      <alignment vertical="center"/>
    </xf>
    <xf numFmtId="0" fontId="27" fillId="17" borderId="0" applyNumberFormat="0" applyBorder="0" applyAlignment="0" applyProtection="0">
      <alignment vertical="center"/>
    </xf>
    <xf numFmtId="0" fontId="28" fillId="24" borderId="0" applyNumberFormat="0" applyBorder="0" applyAlignment="0" applyProtection="0">
      <alignment vertical="center"/>
    </xf>
    <xf numFmtId="0" fontId="27" fillId="3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cellStyleXfs>
  <cellXfs count="144">
    <xf numFmtId="0" fontId="0" fillId="0" borderId="0" xfId="0">
      <alignment vertical="center"/>
    </xf>
    <xf numFmtId="0" fontId="1" fillId="0" borderId="0" xfId="0" applyFont="1" applyFill="1" applyBorder="1" applyAlignment="1" applyProtection="1">
      <alignment vertical="center"/>
      <protection locked="0"/>
    </xf>
    <xf numFmtId="0" fontId="2" fillId="2" borderId="0" xfId="0" applyFont="1" applyFill="1" applyAlignment="1">
      <alignment vertical="center" wrapText="1"/>
    </xf>
    <xf numFmtId="0" fontId="2" fillId="2" borderId="0" xfId="0" applyFont="1" applyFill="1" applyBorder="1" applyAlignment="1">
      <alignment vertical="center"/>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3" fillId="0" borderId="6"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49" fontId="3" fillId="0" borderId="6"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1" fillId="0" borderId="0" xfId="0" applyNumberFormat="1" applyFont="1" applyFill="1" applyBorder="1" applyAlignme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9" fillId="0" borderId="0" xfId="0" applyFont="1" applyFill="1" applyAlignment="1">
      <alignment horizontal="left" vertical="center"/>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wrapText="1"/>
      <protection locked="0"/>
    </xf>
    <xf numFmtId="177" fontId="3" fillId="0" borderId="6" xfId="0" applyNumberFormat="1"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177" fontId="13" fillId="0" borderId="6" xfId="0" applyNumberFormat="1"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vertical="center"/>
    </xf>
    <xf numFmtId="0" fontId="14" fillId="0" borderId="6" xfId="0" applyFont="1" applyFill="1" applyBorder="1" applyAlignment="1">
      <alignment horizontal="center" vertical="center" wrapText="1"/>
    </xf>
    <xf numFmtId="0" fontId="2" fillId="0" borderId="6" xfId="50" applyFont="1" applyFill="1" applyBorder="1" applyAlignment="1">
      <alignment horizontal="center" vertical="center" wrapText="1"/>
    </xf>
    <xf numFmtId="0" fontId="6"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177" fontId="3" fillId="0" borderId="6" xfId="0" applyNumberFormat="1" applyFont="1" applyFill="1" applyBorder="1" applyAlignment="1">
      <alignment horizontal="center" vertical="center" wrapText="1"/>
    </xf>
    <xf numFmtId="49"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protection locked="0"/>
    </xf>
    <xf numFmtId="49" fontId="3"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center" vertical="center" wrapText="1"/>
      <protection locked="0"/>
    </xf>
    <xf numFmtId="0" fontId="1" fillId="0" borderId="6" xfId="0" applyFont="1" applyFill="1" applyBorder="1" applyAlignment="1">
      <alignment vertical="center"/>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49" fontId="15" fillId="0" borderId="6" xfId="0" applyNumberFormat="1" applyFont="1" applyFill="1" applyBorder="1" applyAlignment="1">
      <alignment horizontal="center" vertical="center" wrapText="1"/>
    </xf>
    <xf numFmtId="0" fontId="15" fillId="0" borderId="6" xfId="0" applyFont="1" applyFill="1" applyBorder="1" applyAlignment="1">
      <alignment horizontal="left" vertical="center" wrapText="1"/>
    </xf>
    <xf numFmtId="0" fontId="2" fillId="0" borderId="6"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Alignment="1">
      <alignment horizontal="left" vertical="center" wrapText="1"/>
    </xf>
    <xf numFmtId="0" fontId="10" fillId="0" borderId="0"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178" fontId="13" fillId="0" borderId="6" xfId="0" applyNumberFormat="1" applyFont="1" applyFill="1" applyBorder="1" applyAlignment="1" applyProtection="1">
      <alignment horizontal="center" vertical="center" wrapText="1"/>
      <protection locked="0"/>
    </xf>
    <xf numFmtId="0" fontId="18"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179" fontId="13" fillId="0" borderId="6" xfId="0" applyNumberFormat="1" applyFont="1" applyFill="1" applyBorder="1" applyAlignment="1" applyProtection="1">
      <alignment horizontal="center" vertical="center" wrapText="1"/>
      <protection locked="0"/>
    </xf>
    <xf numFmtId="176" fontId="15" fillId="0" borderId="6" xfId="44" applyNumberFormat="1" applyFont="1" applyFill="1" applyBorder="1" applyAlignment="1" applyProtection="1">
      <alignment horizontal="center" vertical="center" wrapText="1"/>
    </xf>
    <xf numFmtId="0" fontId="4" fillId="0" borderId="6" xfId="0" applyFont="1" applyFill="1" applyBorder="1" applyAlignment="1">
      <alignment vertical="center" wrapText="1"/>
    </xf>
    <xf numFmtId="176" fontId="15" fillId="3" borderId="6" xfId="44" applyNumberFormat="1" applyFont="1" applyFill="1" applyBorder="1" applyAlignment="1" applyProtection="1">
      <alignment horizontal="center" vertical="center" wrapText="1"/>
    </xf>
    <xf numFmtId="0" fontId="19" fillId="0"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6"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176" fontId="15" fillId="4" borderId="6" xfId="44" applyNumberFormat="1" applyFont="1" applyFill="1" applyBorder="1" applyAlignment="1" applyProtection="1">
      <alignment horizontal="center" vertical="center" wrapText="1"/>
    </xf>
    <xf numFmtId="0" fontId="4" fillId="4" borderId="6" xfId="0" applyFont="1" applyFill="1" applyBorder="1" applyAlignment="1">
      <alignment vertical="center" wrapText="1"/>
    </xf>
    <xf numFmtId="0" fontId="21" fillId="0" borderId="14" xfId="0" applyNumberFormat="1" applyFont="1" applyFill="1" applyBorder="1" applyAlignment="1">
      <alignment horizontal="center" vertical="center" wrapText="1"/>
    </xf>
    <xf numFmtId="0" fontId="2" fillId="2" borderId="0" xfId="0" applyFont="1" applyFill="1" applyBorder="1" applyAlignment="1">
      <alignment vertical="center" wrapText="1"/>
    </xf>
    <xf numFmtId="0" fontId="4" fillId="0" borderId="0" xfId="0" applyFont="1" applyFill="1" applyBorder="1" applyAlignment="1" applyProtection="1">
      <alignment vertical="center"/>
      <protection locked="0"/>
    </xf>
    <xf numFmtId="0" fontId="2" fillId="2" borderId="6" xfId="0" applyFont="1" applyFill="1" applyBorder="1" applyAlignment="1">
      <alignment vertical="center"/>
    </xf>
    <xf numFmtId="0" fontId="1" fillId="2" borderId="6" xfId="0" applyFont="1" applyFill="1" applyBorder="1" applyAlignment="1">
      <alignment horizontal="center" vertical="center" wrapText="1"/>
    </xf>
    <xf numFmtId="0" fontId="2" fillId="2" borderId="6" xfId="52"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4" fillId="2" borderId="6" xfId="52" applyFont="1" applyFill="1" applyBorder="1" applyAlignment="1">
      <alignment horizontal="center" vertical="center" wrapText="1"/>
    </xf>
    <xf numFmtId="0" fontId="2" fillId="2" borderId="6" xfId="51" applyFont="1" applyFill="1" applyBorder="1" applyAlignment="1">
      <alignment horizontal="center" vertical="center" wrapText="1"/>
    </xf>
    <xf numFmtId="0" fontId="4" fillId="0" borderId="6" xfId="0" applyFont="1" applyFill="1" applyBorder="1" applyAlignment="1" applyProtection="1">
      <alignment horizontal="center" vertical="center" wrapText="1"/>
      <protection locked="0"/>
    </xf>
    <xf numFmtId="0" fontId="22" fillId="0" borderId="6" xfId="0" applyFont="1" applyFill="1" applyBorder="1" applyAlignment="1">
      <alignment horizontal="center" vertical="center" wrapText="1"/>
    </xf>
    <xf numFmtId="0" fontId="22" fillId="0" borderId="6" xfId="0" applyFont="1" applyFill="1" applyBorder="1" applyAlignment="1">
      <alignment horizontal="justify" vertical="center"/>
    </xf>
    <xf numFmtId="0" fontId="22" fillId="0" borderId="6" xfId="0"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horizontal="center" vertical="center" wrapText="1"/>
      <protection locked="0"/>
    </xf>
    <xf numFmtId="179" fontId="4" fillId="2" borderId="6" xfId="0" applyNumberFormat="1" applyFont="1" applyFill="1" applyBorder="1" applyAlignment="1">
      <alignment horizontal="center" vertical="center" wrapText="1"/>
    </xf>
    <xf numFmtId="0" fontId="4" fillId="2" borderId="6" xfId="44" applyFont="1" applyFill="1" applyBorder="1" applyAlignment="1">
      <alignment horizontal="left" vertical="center" wrapText="1"/>
    </xf>
    <xf numFmtId="49" fontId="4" fillId="0" borderId="6" xfId="0" applyNumberFormat="1" applyFont="1" applyFill="1" applyBorder="1" applyAlignment="1" applyProtection="1">
      <alignment horizontal="center" vertical="center" wrapText="1"/>
      <protection locked="0"/>
    </xf>
    <xf numFmtId="0" fontId="22" fillId="0" borderId="0" xfId="0" applyFont="1" applyFill="1" applyAlignment="1">
      <alignment horizontal="justify"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3"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8"/>
  <sheetViews>
    <sheetView tabSelected="1" view="pageBreakPreview" zoomScale="110" zoomScaleNormal="100" topLeftCell="B50" workbookViewId="0">
      <selection activeCell="C67" sqref="$A1:$XFD1048576"/>
    </sheetView>
  </sheetViews>
  <sheetFormatPr defaultColWidth="9" defaultRowHeight="13.5"/>
  <cols>
    <col min="1" max="1" width="6.375" style="22" customWidth="1"/>
    <col min="2" max="2" width="14.7416666666667" style="22" customWidth="1"/>
    <col min="3" max="3" width="13.95" style="28" customWidth="1"/>
    <col min="4" max="4" width="21.75" style="29" customWidth="1"/>
    <col min="5" max="5" width="15.625" style="30" customWidth="1"/>
    <col min="6" max="6" width="15.5" style="30" customWidth="1"/>
    <col min="7" max="7" width="4" style="22" customWidth="1"/>
    <col min="8" max="8" width="5.125" style="31" customWidth="1"/>
    <col min="9" max="9" width="4.5" style="22" customWidth="1"/>
    <col min="10" max="10" width="3.875" style="22" customWidth="1"/>
    <col min="11" max="11" width="5.5" style="32" customWidth="1"/>
    <col min="12" max="12" width="5.625" style="32" customWidth="1"/>
    <col min="13" max="13" width="26.1583333333333" style="33" customWidth="1"/>
    <col min="14" max="14" width="7.625" style="34" customWidth="1"/>
    <col min="15" max="15" width="7" style="30" customWidth="1"/>
    <col min="16" max="16" width="5.75" style="22" customWidth="1"/>
    <col min="17" max="16384" width="9" style="22"/>
  </cols>
  <sheetData>
    <row r="1" ht="24" customHeight="1" spans="1:1">
      <c r="A1" s="35" t="s">
        <v>0</v>
      </c>
    </row>
    <row r="2" s="1" customFormat="1" ht="26.1" customHeight="1" spans="1:16">
      <c r="A2" s="36" t="s">
        <v>1</v>
      </c>
      <c r="B2" s="37"/>
      <c r="C2" s="38"/>
      <c r="D2" s="38"/>
      <c r="E2" s="37"/>
      <c r="F2" s="37"/>
      <c r="G2" s="37"/>
      <c r="H2" s="39"/>
      <c r="I2" s="37"/>
      <c r="J2" s="37"/>
      <c r="K2" s="64"/>
      <c r="L2" s="64"/>
      <c r="M2" s="65"/>
      <c r="N2" s="66"/>
      <c r="O2" s="37"/>
      <c r="P2" s="37"/>
    </row>
    <row r="3" s="1" customFormat="1" ht="11.1" customHeight="1" spans="1:16">
      <c r="A3" s="40"/>
      <c r="B3" s="40"/>
      <c r="C3" s="41"/>
      <c r="D3" s="42"/>
      <c r="E3" s="43"/>
      <c r="F3" s="43"/>
      <c r="G3" s="40"/>
      <c r="H3" s="44"/>
      <c r="I3" s="40"/>
      <c r="J3" s="40"/>
      <c r="K3" s="67"/>
      <c r="L3" s="67"/>
      <c r="M3" s="68"/>
      <c r="N3" s="69"/>
      <c r="O3" s="70" t="s">
        <v>2</v>
      </c>
      <c r="P3" s="70"/>
    </row>
    <row r="4" s="1" customFormat="1" ht="33" customHeight="1" spans="1:16">
      <c r="A4" s="4" t="s">
        <v>3</v>
      </c>
      <c r="B4" s="4" t="s">
        <v>4</v>
      </c>
      <c r="C4" s="4" t="s">
        <v>5</v>
      </c>
      <c r="D4" s="4" t="s">
        <v>6</v>
      </c>
      <c r="E4" s="5" t="s">
        <v>7</v>
      </c>
      <c r="F4" s="6"/>
      <c r="G4" s="7"/>
      <c r="H4" s="4" t="s">
        <v>8</v>
      </c>
      <c r="I4" s="4" t="s">
        <v>9</v>
      </c>
      <c r="J4" s="4" t="s">
        <v>10</v>
      </c>
      <c r="K4" s="13" t="s">
        <v>11</v>
      </c>
      <c r="L4" s="13"/>
      <c r="M4" s="4" t="s">
        <v>12</v>
      </c>
      <c r="N4" s="14" t="s">
        <v>13</v>
      </c>
      <c r="O4" s="4" t="s">
        <v>14</v>
      </c>
      <c r="P4" s="4" t="s">
        <v>15</v>
      </c>
    </row>
    <row r="5" s="1" customFormat="1" ht="33" customHeight="1" spans="1:16">
      <c r="A5" s="8"/>
      <c r="B5" s="8"/>
      <c r="C5" s="8"/>
      <c r="D5" s="8"/>
      <c r="E5" s="9" t="s">
        <v>16</v>
      </c>
      <c r="F5" s="9" t="s">
        <v>17</v>
      </c>
      <c r="G5" s="9" t="s">
        <v>18</v>
      </c>
      <c r="H5" s="8"/>
      <c r="I5" s="8"/>
      <c r="J5" s="8"/>
      <c r="K5" s="15" t="s">
        <v>19</v>
      </c>
      <c r="L5" s="15" t="s">
        <v>20</v>
      </c>
      <c r="M5" s="8"/>
      <c r="N5" s="16"/>
      <c r="O5" s="8"/>
      <c r="P5" s="8"/>
    </row>
    <row r="6" s="1" customFormat="1" ht="23.25" customHeight="1" spans="1:16">
      <c r="A6" s="45"/>
      <c r="B6" s="9" t="s">
        <v>21</v>
      </c>
      <c r="C6" s="9"/>
      <c r="D6" s="45"/>
      <c r="E6" s="46">
        <f t="shared" ref="E6:G6" si="0">E7+E55+E95</f>
        <v>22542.1019</v>
      </c>
      <c r="F6" s="46">
        <f t="shared" si="0"/>
        <v>22542.1019</v>
      </c>
      <c r="G6" s="47">
        <f t="shared" si="0"/>
        <v>0</v>
      </c>
      <c r="H6" s="48"/>
      <c r="I6" s="45"/>
      <c r="J6" s="45"/>
      <c r="K6" s="71"/>
      <c r="L6" s="71"/>
      <c r="M6" s="72"/>
      <c r="N6" s="73"/>
      <c r="O6" s="51"/>
      <c r="P6" s="45"/>
    </row>
    <row r="7" s="1" customFormat="1" ht="23.25" customHeight="1" spans="1:16">
      <c r="A7" s="9" t="s">
        <v>22</v>
      </c>
      <c r="B7" s="9" t="s">
        <v>23</v>
      </c>
      <c r="C7" s="45"/>
      <c r="D7" s="45"/>
      <c r="E7" s="46">
        <f>E8+E39+E41+E49+E53</f>
        <v>13473.022561</v>
      </c>
      <c r="F7" s="46">
        <f>F8+F39+F41+F49+F53</f>
        <v>13473.022561</v>
      </c>
      <c r="G7" s="47">
        <f>G8+G56+G96</f>
        <v>0</v>
      </c>
      <c r="H7" s="49"/>
      <c r="I7" s="45"/>
      <c r="J7" s="45"/>
      <c r="K7" s="71"/>
      <c r="L7" s="71"/>
      <c r="M7" s="72"/>
      <c r="N7" s="73"/>
      <c r="O7" s="51"/>
      <c r="P7" s="45"/>
    </row>
    <row r="8" s="1" customFormat="1" ht="23.25" customHeight="1" spans="1:16">
      <c r="A8" s="45" t="s">
        <v>24</v>
      </c>
      <c r="B8" s="9" t="s">
        <v>25</v>
      </c>
      <c r="C8" s="45"/>
      <c r="D8" s="45"/>
      <c r="E8" s="50">
        <f t="shared" ref="E8:G8" si="1">E9+E11+E35</f>
        <v>10704.155698</v>
      </c>
      <c r="F8" s="50">
        <f t="shared" si="1"/>
        <v>10704.155698</v>
      </c>
      <c r="G8" s="47">
        <f t="shared" si="1"/>
        <v>0</v>
      </c>
      <c r="H8" s="49"/>
      <c r="I8" s="45"/>
      <c r="J8" s="45"/>
      <c r="K8" s="71"/>
      <c r="L8" s="71"/>
      <c r="M8" s="72"/>
      <c r="N8" s="73"/>
      <c r="O8" s="51"/>
      <c r="P8" s="45"/>
    </row>
    <row r="9" s="1" customFormat="1" ht="21" customHeight="1" spans="1:16">
      <c r="A9" s="45">
        <v>1</v>
      </c>
      <c r="B9" s="9" t="s">
        <v>26</v>
      </c>
      <c r="C9" s="45"/>
      <c r="D9" s="45"/>
      <c r="E9" s="9">
        <v>400</v>
      </c>
      <c r="F9" s="9">
        <v>400</v>
      </c>
      <c r="G9" s="9">
        <v>0</v>
      </c>
      <c r="H9" s="49"/>
      <c r="I9" s="45"/>
      <c r="J9" s="45"/>
      <c r="K9" s="71"/>
      <c r="L9" s="71"/>
      <c r="M9" s="72"/>
      <c r="N9" s="73"/>
      <c r="O9" s="51"/>
      <c r="P9" s="45"/>
    </row>
    <row r="10" s="3" customFormat="1" ht="45" customHeight="1" spans="1:16">
      <c r="A10" s="10" t="s">
        <v>27</v>
      </c>
      <c r="B10" s="11" t="s">
        <v>28</v>
      </c>
      <c r="C10" s="11" t="s">
        <v>29</v>
      </c>
      <c r="D10" s="11" t="s">
        <v>30</v>
      </c>
      <c r="E10" s="11">
        <v>400</v>
      </c>
      <c r="F10" s="11">
        <v>400</v>
      </c>
      <c r="G10" s="9">
        <v>0</v>
      </c>
      <c r="H10" s="11" t="s">
        <v>31</v>
      </c>
      <c r="I10" s="11" t="s">
        <v>32</v>
      </c>
      <c r="J10" s="11">
        <v>1</v>
      </c>
      <c r="K10" s="17">
        <v>1.1</v>
      </c>
      <c r="L10" s="17">
        <v>12.31</v>
      </c>
      <c r="M10" s="18" t="s">
        <v>33</v>
      </c>
      <c r="N10" s="11" t="s">
        <v>34</v>
      </c>
      <c r="O10" s="11" t="s">
        <v>35</v>
      </c>
      <c r="P10" s="11"/>
    </row>
    <row r="11" ht="32.25" customHeight="1" spans="1:16">
      <c r="A11" s="52">
        <v>2</v>
      </c>
      <c r="B11" s="53" t="s">
        <v>36</v>
      </c>
      <c r="C11" s="52"/>
      <c r="D11" s="52"/>
      <c r="E11" s="53">
        <f>SUM(E12:E34)</f>
        <v>5962.669348</v>
      </c>
      <c r="F11" s="53">
        <f>SUM(F12:F34)</f>
        <v>5962.669348</v>
      </c>
      <c r="G11" s="53">
        <f>SUM(G12:G15)</f>
        <v>0</v>
      </c>
      <c r="H11" s="54"/>
      <c r="I11" s="51"/>
      <c r="J11" s="52"/>
      <c r="K11" s="74"/>
      <c r="L11" s="74"/>
      <c r="M11" s="75"/>
      <c r="N11" s="51"/>
      <c r="O11" s="51"/>
      <c r="P11" s="52"/>
    </row>
    <row r="12" s="3" customFormat="1" ht="27" customHeight="1" spans="1:16">
      <c r="A12" s="10"/>
      <c r="B12" s="11" t="s">
        <v>37</v>
      </c>
      <c r="C12" s="11" t="s">
        <v>29</v>
      </c>
      <c r="D12" s="11" t="s">
        <v>38</v>
      </c>
      <c r="E12" s="11">
        <v>200.577898</v>
      </c>
      <c r="F12" s="11">
        <v>200.577898</v>
      </c>
      <c r="G12" s="11">
        <v>0</v>
      </c>
      <c r="H12" s="11" t="s">
        <v>39</v>
      </c>
      <c r="I12" s="11" t="s">
        <v>32</v>
      </c>
      <c r="J12" s="11">
        <v>1</v>
      </c>
      <c r="K12" s="17" t="s">
        <v>40</v>
      </c>
      <c r="L12" s="17" t="s">
        <v>41</v>
      </c>
      <c r="M12" s="18" t="s">
        <v>42</v>
      </c>
      <c r="N12" s="11" t="s">
        <v>43</v>
      </c>
      <c r="O12" s="11" t="s">
        <v>44</v>
      </c>
      <c r="P12" s="11"/>
    </row>
    <row r="13" s="3" customFormat="1" ht="24.95" customHeight="1" spans="1:16">
      <c r="A13" s="10"/>
      <c r="B13" s="11" t="s">
        <v>45</v>
      </c>
      <c r="C13" s="11" t="s">
        <v>46</v>
      </c>
      <c r="D13" s="11" t="s">
        <v>47</v>
      </c>
      <c r="E13" s="11">
        <v>3</v>
      </c>
      <c r="F13" s="11">
        <v>3</v>
      </c>
      <c r="G13" s="11">
        <v>0</v>
      </c>
      <c r="H13" s="11" t="s">
        <v>39</v>
      </c>
      <c r="I13" s="11" t="s">
        <v>32</v>
      </c>
      <c r="J13" s="11">
        <v>1</v>
      </c>
      <c r="K13" s="17" t="s">
        <v>48</v>
      </c>
      <c r="L13" s="17" t="s">
        <v>49</v>
      </c>
      <c r="M13" s="18" t="s">
        <v>50</v>
      </c>
      <c r="N13" s="11" t="s">
        <v>43</v>
      </c>
      <c r="O13" s="11" t="s">
        <v>44</v>
      </c>
      <c r="P13" s="11"/>
    </row>
    <row r="14" s="23" customFormat="1" ht="27.95" customHeight="1" spans="1:16">
      <c r="A14" s="51"/>
      <c r="B14" s="19" t="s">
        <v>45</v>
      </c>
      <c r="C14" s="19" t="s">
        <v>51</v>
      </c>
      <c r="D14" s="19" t="s">
        <v>52</v>
      </c>
      <c r="E14" s="19">
        <v>200</v>
      </c>
      <c r="F14" s="19">
        <v>200</v>
      </c>
      <c r="G14" s="19">
        <v>0</v>
      </c>
      <c r="H14" s="19" t="s">
        <v>39</v>
      </c>
      <c r="I14" s="19" t="s">
        <v>32</v>
      </c>
      <c r="J14" s="19">
        <v>1</v>
      </c>
      <c r="K14" s="20" t="s">
        <v>53</v>
      </c>
      <c r="L14" s="20" t="s">
        <v>54</v>
      </c>
      <c r="M14" s="18" t="s">
        <v>50</v>
      </c>
      <c r="N14" s="19" t="s">
        <v>43</v>
      </c>
      <c r="O14" s="19" t="s">
        <v>44</v>
      </c>
      <c r="P14" s="19"/>
    </row>
    <row r="15" s="23" customFormat="1" ht="30" customHeight="1" spans="1:16">
      <c r="A15" s="51"/>
      <c r="B15" s="19" t="s">
        <v>45</v>
      </c>
      <c r="C15" s="19" t="s">
        <v>55</v>
      </c>
      <c r="D15" s="19" t="s">
        <v>56</v>
      </c>
      <c r="E15" s="19">
        <f>85.2+48.859952</f>
        <v>134.059952</v>
      </c>
      <c r="F15" s="19">
        <f>85.2+48.859952</f>
        <v>134.059952</v>
      </c>
      <c r="G15" s="19">
        <v>0</v>
      </c>
      <c r="H15" s="19" t="s">
        <v>39</v>
      </c>
      <c r="I15" s="19" t="s">
        <v>32</v>
      </c>
      <c r="J15" s="19">
        <v>1</v>
      </c>
      <c r="K15" s="20" t="s">
        <v>57</v>
      </c>
      <c r="L15" s="20" t="s">
        <v>58</v>
      </c>
      <c r="M15" s="21" t="s">
        <v>59</v>
      </c>
      <c r="N15" s="19" t="s">
        <v>60</v>
      </c>
      <c r="O15" s="19" t="s">
        <v>61</v>
      </c>
      <c r="P15" s="19"/>
    </row>
    <row r="16" s="3" customFormat="1" ht="24" customHeight="1" spans="1:16">
      <c r="A16" s="10"/>
      <c r="B16" s="11" t="s">
        <v>45</v>
      </c>
      <c r="C16" s="11" t="s">
        <v>62</v>
      </c>
      <c r="D16" s="11" t="s">
        <v>63</v>
      </c>
      <c r="E16" s="11">
        <v>617.25</v>
      </c>
      <c r="F16" s="11">
        <v>617.25</v>
      </c>
      <c r="G16" s="19">
        <v>0</v>
      </c>
      <c r="H16" s="11" t="s">
        <v>39</v>
      </c>
      <c r="I16" s="11" t="s">
        <v>32</v>
      </c>
      <c r="J16" s="11">
        <v>1</v>
      </c>
      <c r="K16" s="17" t="s">
        <v>48</v>
      </c>
      <c r="L16" s="17" t="s">
        <v>64</v>
      </c>
      <c r="M16" s="18" t="s">
        <v>65</v>
      </c>
      <c r="N16" s="11" t="s">
        <v>66</v>
      </c>
      <c r="O16" s="11" t="s">
        <v>67</v>
      </c>
      <c r="P16" s="11"/>
    </row>
    <row r="17" s="23" customFormat="1" ht="29" customHeight="1" spans="1:16">
      <c r="A17" s="55"/>
      <c r="B17" s="19" t="s">
        <v>68</v>
      </c>
      <c r="C17" s="19" t="s">
        <v>69</v>
      </c>
      <c r="D17" s="19" t="s">
        <v>70</v>
      </c>
      <c r="E17" s="19">
        <v>82.8</v>
      </c>
      <c r="F17" s="19">
        <v>82.8</v>
      </c>
      <c r="G17" s="19">
        <v>0</v>
      </c>
      <c r="H17" s="19" t="s">
        <v>31</v>
      </c>
      <c r="I17" s="19" t="s">
        <v>32</v>
      </c>
      <c r="J17" s="19">
        <v>1</v>
      </c>
      <c r="K17" s="20" t="s">
        <v>71</v>
      </c>
      <c r="L17" s="20" t="s">
        <v>72</v>
      </c>
      <c r="M17" s="21" t="s">
        <v>73</v>
      </c>
      <c r="N17" s="19" t="s">
        <v>74</v>
      </c>
      <c r="O17" s="19" t="s">
        <v>75</v>
      </c>
      <c r="P17" s="19"/>
    </row>
    <row r="18" s="3" customFormat="1" ht="63" customHeight="1" spans="1:16">
      <c r="A18" s="10"/>
      <c r="B18" s="11" t="s">
        <v>76</v>
      </c>
      <c r="C18" s="11" t="s">
        <v>77</v>
      </c>
      <c r="D18" s="11" t="s">
        <v>78</v>
      </c>
      <c r="E18" s="11">
        <v>450</v>
      </c>
      <c r="F18" s="11">
        <v>450</v>
      </c>
      <c r="G18" s="11">
        <v>0</v>
      </c>
      <c r="H18" s="11" t="s">
        <v>31</v>
      </c>
      <c r="I18" s="11" t="s">
        <v>32</v>
      </c>
      <c r="J18" s="11">
        <v>1</v>
      </c>
      <c r="K18" s="17" t="s">
        <v>79</v>
      </c>
      <c r="L18" s="17" t="s">
        <v>80</v>
      </c>
      <c r="M18" s="18" t="s">
        <v>81</v>
      </c>
      <c r="N18" s="11" t="s">
        <v>82</v>
      </c>
      <c r="O18" s="11" t="s">
        <v>83</v>
      </c>
      <c r="P18" s="11"/>
    </row>
    <row r="19" s="23" customFormat="1" ht="27" customHeight="1" spans="1:16">
      <c r="A19" s="56"/>
      <c r="B19" s="19" t="s">
        <v>84</v>
      </c>
      <c r="C19" s="19" t="s">
        <v>29</v>
      </c>
      <c r="D19" s="19" t="s">
        <v>85</v>
      </c>
      <c r="E19" s="19">
        <v>52.07192</v>
      </c>
      <c r="F19" s="19">
        <v>52.07192</v>
      </c>
      <c r="G19" s="11">
        <v>0</v>
      </c>
      <c r="H19" s="19" t="s">
        <v>39</v>
      </c>
      <c r="I19" s="19" t="s">
        <v>32</v>
      </c>
      <c r="J19" s="19">
        <v>1</v>
      </c>
      <c r="K19" s="20" t="s">
        <v>71</v>
      </c>
      <c r="L19" s="20" t="s">
        <v>86</v>
      </c>
      <c r="M19" s="21" t="s">
        <v>87</v>
      </c>
      <c r="N19" s="19" t="s">
        <v>82</v>
      </c>
      <c r="O19" s="19" t="s">
        <v>83</v>
      </c>
      <c r="P19" s="19"/>
    </row>
    <row r="20" s="23" customFormat="1" ht="29" customHeight="1" spans="1:16">
      <c r="A20" s="51"/>
      <c r="B20" s="19" t="s">
        <v>88</v>
      </c>
      <c r="C20" s="19" t="s">
        <v>89</v>
      </c>
      <c r="D20" s="19" t="s">
        <v>88</v>
      </c>
      <c r="E20" s="19">
        <v>150</v>
      </c>
      <c r="F20" s="19">
        <v>150</v>
      </c>
      <c r="G20" s="19">
        <v>0</v>
      </c>
      <c r="H20" s="19" t="s">
        <v>31</v>
      </c>
      <c r="I20" s="19" t="s">
        <v>32</v>
      </c>
      <c r="J20" s="19">
        <v>1</v>
      </c>
      <c r="K20" s="20" t="s">
        <v>40</v>
      </c>
      <c r="L20" s="20" t="s">
        <v>90</v>
      </c>
      <c r="M20" s="21" t="s">
        <v>91</v>
      </c>
      <c r="N20" s="19" t="s">
        <v>92</v>
      </c>
      <c r="O20" s="19" t="s">
        <v>93</v>
      </c>
      <c r="P20" s="19"/>
    </row>
    <row r="21" s="23" customFormat="1" ht="39" customHeight="1" spans="1:16">
      <c r="A21" s="55"/>
      <c r="B21" s="19" t="s">
        <v>94</v>
      </c>
      <c r="C21" s="19" t="s">
        <v>29</v>
      </c>
      <c r="D21" s="19" t="s">
        <v>95</v>
      </c>
      <c r="E21" s="19">
        <v>200</v>
      </c>
      <c r="F21" s="19">
        <v>200</v>
      </c>
      <c r="G21" s="19">
        <v>0</v>
      </c>
      <c r="H21" s="19" t="s">
        <v>31</v>
      </c>
      <c r="I21" s="19" t="s">
        <v>32</v>
      </c>
      <c r="J21" s="19">
        <v>1</v>
      </c>
      <c r="K21" s="20" t="s">
        <v>71</v>
      </c>
      <c r="L21" s="20" t="s">
        <v>86</v>
      </c>
      <c r="M21" s="21" t="s">
        <v>91</v>
      </c>
      <c r="N21" s="19" t="s">
        <v>92</v>
      </c>
      <c r="O21" s="19" t="s">
        <v>93</v>
      </c>
      <c r="P21" s="19"/>
    </row>
    <row r="22" s="23" customFormat="1" ht="34" customHeight="1" spans="1:16">
      <c r="A22" s="56"/>
      <c r="B22" s="19" t="s">
        <v>96</v>
      </c>
      <c r="C22" s="19" t="s">
        <v>97</v>
      </c>
      <c r="D22" s="19" t="s">
        <v>98</v>
      </c>
      <c r="E22" s="19">
        <v>250</v>
      </c>
      <c r="F22" s="19">
        <v>250</v>
      </c>
      <c r="G22" s="19">
        <f t="shared" ref="G22:G27" si="2">E22-F22</f>
        <v>0</v>
      </c>
      <c r="H22" s="19" t="s">
        <v>31</v>
      </c>
      <c r="I22" s="19" t="s">
        <v>32</v>
      </c>
      <c r="J22" s="19">
        <v>1</v>
      </c>
      <c r="K22" s="20" t="s">
        <v>53</v>
      </c>
      <c r="L22" s="20" t="s">
        <v>41</v>
      </c>
      <c r="M22" s="21" t="s">
        <v>91</v>
      </c>
      <c r="N22" s="19" t="s">
        <v>92</v>
      </c>
      <c r="O22" s="19" t="s">
        <v>93</v>
      </c>
      <c r="P22" s="19"/>
    </row>
    <row r="23" s="23" customFormat="1" ht="30" customHeight="1" spans="1:16">
      <c r="A23" s="56"/>
      <c r="B23" s="19" t="s">
        <v>99</v>
      </c>
      <c r="C23" s="19" t="s">
        <v>100</v>
      </c>
      <c r="D23" s="19" t="s">
        <v>101</v>
      </c>
      <c r="E23" s="19">
        <v>244</v>
      </c>
      <c r="F23" s="19">
        <v>244</v>
      </c>
      <c r="G23" s="19">
        <f t="shared" si="2"/>
        <v>0</v>
      </c>
      <c r="H23" s="19" t="s">
        <v>31</v>
      </c>
      <c r="I23" s="19" t="s">
        <v>32</v>
      </c>
      <c r="J23" s="19">
        <v>1</v>
      </c>
      <c r="K23" s="20" t="s">
        <v>53</v>
      </c>
      <c r="L23" s="20" t="s">
        <v>41</v>
      </c>
      <c r="M23" s="21" t="s">
        <v>91</v>
      </c>
      <c r="N23" s="19" t="s">
        <v>92</v>
      </c>
      <c r="O23" s="19" t="s">
        <v>93</v>
      </c>
      <c r="P23" s="19"/>
    </row>
    <row r="24" s="3" customFormat="1" ht="83" customHeight="1" spans="1:16">
      <c r="A24" s="129"/>
      <c r="B24" s="11" t="s">
        <v>102</v>
      </c>
      <c r="C24" s="11" t="s">
        <v>29</v>
      </c>
      <c r="D24" s="11" t="s">
        <v>103</v>
      </c>
      <c r="E24" s="11">
        <v>789.72</v>
      </c>
      <c r="F24" s="11">
        <v>789.72</v>
      </c>
      <c r="G24" s="11">
        <f t="shared" si="2"/>
        <v>0</v>
      </c>
      <c r="H24" s="11" t="s">
        <v>104</v>
      </c>
      <c r="I24" s="11" t="s">
        <v>32</v>
      </c>
      <c r="J24" s="11">
        <v>1</v>
      </c>
      <c r="K24" s="17" t="s">
        <v>53</v>
      </c>
      <c r="L24" s="17" t="s">
        <v>41</v>
      </c>
      <c r="M24" s="18" t="s">
        <v>105</v>
      </c>
      <c r="N24" s="11" t="s">
        <v>92</v>
      </c>
      <c r="O24" s="11" t="s">
        <v>93</v>
      </c>
      <c r="P24" s="11"/>
    </row>
    <row r="25" s="3" customFormat="1" ht="27" customHeight="1" spans="1:16">
      <c r="A25" s="129"/>
      <c r="B25" s="11" t="s">
        <v>106</v>
      </c>
      <c r="C25" s="11" t="s">
        <v>29</v>
      </c>
      <c r="D25" s="11" t="s">
        <v>107</v>
      </c>
      <c r="E25" s="11">
        <v>150.7</v>
      </c>
      <c r="F25" s="11">
        <v>150.7</v>
      </c>
      <c r="G25" s="11">
        <f t="shared" si="2"/>
        <v>0</v>
      </c>
      <c r="H25" s="11" t="s">
        <v>31</v>
      </c>
      <c r="I25" s="11" t="s">
        <v>32</v>
      </c>
      <c r="J25" s="11">
        <v>1</v>
      </c>
      <c r="K25" s="17" t="s">
        <v>53</v>
      </c>
      <c r="L25" s="17" t="s">
        <v>41</v>
      </c>
      <c r="M25" s="18" t="s">
        <v>108</v>
      </c>
      <c r="N25" s="11" t="s">
        <v>92</v>
      </c>
      <c r="O25" s="11" t="s">
        <v>93</v>
      </c>
      <c r="P25" s="11"/>
    </row>
    <row r="26" s="3" customFormat="1" ht="33" customHeight="1" spans="1:16">
      <c r="A26" s="129"/>
      <c r="B26" s="11" t="s">
        <v>109</v>
      </c>
      <c r="C26" s="11" t="s">
        <v>110</v>
      </c>
      <c r="D26" s="11" t="s">
        <v>111</v>
      </c>
      <c r="E26" s="11">
        <v>491</v>
      </c>
      <c r="F26" s="11">
        <v>491</v>
      </c>
      <c r="G26" s="11">
        <f t="shared" si="2"/>
        <v>0</v>
      </c>
      <c r="H26" s="11" t="s">
        <v>31</v>
      </c>
      <c r="I26" s="11" t="s">
        <v>32</v>
      </c>
      <c r="J26" s="11">
        <v>1</v>
      </c>
      <c r="K26" s="17" t="s">
        <v>53</v>
      </c>
      <c r="L26" s="17" t="s">
        <v>41</v>
      </c>
      <c r="M26" s="18" t="s">
        <v>112</v>
      </c>
      <c r="N26" s="11" t="s">
        <v>92</v>
      </c>
      <c r="O26" s="11" t="s">
        <v>93</v>
      </c>
      <c r="P26" s="11"/>
    </row>
    <row r="27" s="23" customFormat="1" ht="27" customHeight="1" spans="1:16">
      <c r="A27" s="56"/>
      <c r="B27" s="19" t="s">
        <v>113</v>
      </c>
      <c r="C27" s="19" t="s">
        <v>29</v>
      </c>
      <c r="D27" s="19" t="s">
        <v>114</v>
      </c>
      <c r="E27" s="19">
        <v>100</v>
      </c>
      <c r="F27" s="19">
        <v>100</v>
      </c>
      <c r="G27" s="19">
        <f t="shared" si="2"/>
        <v>0</v>
      </c>
      <c r="H27" s="19" t="s">
        <v>39</v>
      </c>
      <c r="I27" s="19" t="s">
        <v>32</v>
      </c>
      <c r="J27" s="19">
        <v>1</v>
      </c>
      <c r="K27" s="20" t="s">
        <v>53</v>
      </c>
      <c r="L27" s="20" t="s">
        <v>41</v>
      </c>
      <c r="M27" s="21" t="s">
        <v>115</v>
      </c>
      <c r="N27" s="19" t="s">
        <v>92</v>
      </c>
      <c r="O27" s="19" t="s">
        <v>93</v>
      </c>
      <c r="P27" s="19"/>
    </row>
    <row r="28" s="3" customFormat="1" ht="24" customHeight="1" spans="1:16">
      <c r="A28" s="129"/>
      <c r="B28" s="11" t="s">
        <v>116</v>
      </c>
      <c r="C28" s="11" t="s">
        <v>117</v>
      </c>
      <c r="D28" s="11" t="s">
        <v>118</v>
      </c>
      <c r="E28" s="11">
        <v>30</v>
      </c>
      <c r="F28" s="11">
        <v>30</v>
      </c>
      <c r="G28" s="11">
        <v>0</v>
      </c>
      <c r="H28" s="11" t="s">
        <v>31</v>
      </c>
      <c r="I28" s="11" t="s">
        <v>32</v>
      </c>
      <c r="J28" s="11">
        <v>1</v>
      </c>
      <c r="K28" s="17" t="s">
        <v>119</v>
      </c>
      <c r="L28" s="17" t="s">
        <v>90</v>
      </c>
      <c r="M28" s="18" t="s">
        <v>120</v>
      </c>
      <c r="N28" s="11" t="s">
        <v>121</v>
      </c>
      <c r="O28" s="11" t="s">
        <v>122</v>
      </c>
      <c r="P28" s="11"/>
    </row>
    <row r="29" s="3" customFormat="1" ht="24" customHeight="1" spans="1:16">
      <c r="A29" s="129"/>
      <c r="B29" s="11" t="s">
        <v>123</v>
      </c>
      <c r="C29" s="11" t="s">
        <v>124</v>
      </c>
      <c r="D29" s="11" t="s">
        <v>125</v>
      </c>
      <c r="E29" s="11">
        <v>160</v>
      </c>
      <c r="F29" s="11">
        <v>160</v>
      </c>
      <c r="G29" s="11">
        <v>0</v>
      </c>
      <c r="H29" s="11" t="s">
        <v>31</v>
      </c>
      <c r="I29" s="11" t="s">
        <v>32</v>
      </c>
      <c r="J29" s="11">
        <v>1</v>
      </c>
      <c r="K29" s="17" t="s">
        <v>126</v>
      </c>
      <c r="L29" s="17" t="s">
        <v>127</v>
      </c>
      <c r="M29" s="18" t="s">
        <v>128</v>
      </c>
      <c r="N29" s="11" t="s">
        <v>129</v>
      </c>
      <c r="O29" s="11" t="s">
        <v>130</v>
      </c>
      <c r="P29" s="11"/>
    </row>
    <row r="30" s="3" customFormat="1" ht="24" customHeight="1" spans="1:16">
      <c r="A30" s="129"/>
      <c r="B30" s="11" t="s">
        <v>131</v>
      </c>
      <c r="C30" s="11" t="s">
        <v>97</v>
      </c>
      <c r="D30" s="11" t="s">
        <v>131</v>
      </c>
      <c r="E30" s="11">
        <v>50</v>
      </c>
      <c r="F30" s="11">
        <v>50</v>
      </c>
      <c r="G30" s="11">
        <v>0</v>
      </c>
      <c r="H30" s="11" t="s">
        <v>132</v>
      </c>
      <c r="I30" s="11" t="s">
        <v>32</v>
      </c>
      <c r="J30" s="11">
        <v>1</v>
      </c>
      <c r="K30" s="17" t="s">
        <v>126</v>
      </c>
      <c r="L30" s="17" t="s">
        <v>86</v>
      </c>
      <c r="M30" s="18" t="s">
        <v>120</v>
      </c>
      <c r="N30" s="11" t="s">
        <v>89</v>
      </c>
      <c r="O30" s="11" t="s">
        <v>133</v>
      </c>
      <c r="P30" s="11"/>
    </row>
    <row r="31" s="3" customFormat="1" ht="24" customHeight="1" spans="1:16">
      <c r="A31" s="129"/>
      <c r="B31" s="11" t="s">
        <v>134</v>
      </c>
      <c r="C31" s="11" t="s">
        <v>135</v>
      </c>
      <c r="D31" s="11" t="s">
        <v>134</v>
      </c>
      <c r="E31" s="11">
        <v>50</v>
      </c>
      <c r="F31" s="11">
        <v>50</v>
      </c>
      <c r="G31" s="11">
        <v>0</v>
      </c>
      <c r="H31" s="11" t="s">
        <v>31</v>
      </c>
      <c r="I31" s="11" t="s">
        <v>32</v>
      </c>
      <c r="J31" s="11">
        <v>1</v>
      </c>
      <c r="K31" s="17" t="s">
        <v>126</v>
      </c>
      <c r="L31" s="17" t="s">
        <v>136</v>
      </c>
      <c r="M31" s="18" t="s">
        <v>120</v>
      </c>
      <c r="N31" s="11" t="s">
        <v>74</v>
      </c>
      <c r="O31" s="11" t="s">
        <v>75</v>
      </c>
      <c r="P31" s="11"/>
    </row>
    <row r="32" s="3" customFormat="1" ht="24" customHeight="1" spans="1:16">
      <c r="A32" s="129"/>
      <c r="B32" s="11" t="s">
        <v>137</v>
      </c>
      <c r="C32" s="11" t="s">
        <v>138</v>
      </c>
      <c r="D32" s="11" t="s">
        <v>139</v>
      </c>
      <c r="E32" s="11">
        <v>7.489578</v>
      </c>
      <c r="F32" s="11">
        <v>7.489578</v>
      </c>
      <c r="G32" s="11">
        <v>0</v>
      </c>
      <c r="H32" s="11" t="s">
        <v>31</v>
      </c>
      <c r="I32" s="11" t="s">
        <v>32</v>
      </c>
      <c r="J32" s="11">
        <v>1</v>
      </c>
      <c r="K32" s="17" t="s">
        <v>119</v>
      </c>
      <c r="L32" s="17" t="s">
        <v>140</v>
      </c>
      <c r="M32" s="18" t="s">
        <v>120</v>
      </c>
      <c r="N32" s="11" t="s">
        <v>121</v>
      </c>
      <c r="O32" s="11" t="s">
        <v>122</v>
      </c>
      <c r="P32" s="11"/>
    </row>
    <row r="33" s="3" customFormat="1" ht="24" customHeight="1" spans="1:16">
      <c r="A33" s="129"/>
      <c r="B33" s="11" t="s">
        <v>141</v>
      </c>
      <c r="C33" s="11" t="s">
        <v>29</v>
      </c>
      <c r="D33" s="11" t="s">
        <v>141</v>
      </c>
      <c r="E33" s="11">
        <v>50</v>
      </c>
      <c r="F33" s="11">
        <v>50</v>
      </c>
      <c r="G33" s="11">
        <v>0</v>
      </c>
      <c r="H33" s="11" t="s">
        <v>39</v>
      </c>
      <c r="I33" s="11" t="s">
        <v>32</v>
      </c>
      <c r="J33" s="11">
        <v>1</v>
      </c>
      <c r="K33" s="17" t="s">
        <v>142</v>
      </c>
      <c r="L33" s="17" t="s">
        <v>90</v>
      </c>
      <c r="M33" s="18" t="s">
        <v>120</v>
      </c>
      <c r="N33" s="11" t="s">
        <v>82</v>
      </c>
      <c r="O33" s="11" t="s">
        <v>83</v>
      </c>
      <c r="P33" s="11"/>
    </row>
    <row r="34" s="23" customFormat="1" ht="75" customHeight="1" spans="1:16">
      <c r="A34" s="56"/>
      <c r="B34" s="19" t="s">
        <v>143</v>
      </c>
      <c r="C34" s="19" t="s">
        <v>144</v>
      </c>
      <c r="D34" s="19" t="s">
        <v>145</v>
      </c>
      <c r="E34" s="19">
        <v>1500</v>
      </c>
      <c r="F34" s="19">
        <v>1500</v>
      </c>
      <c r="G34" s="19">
        <f>E34-F34</f>
        <v>0</v>
      </c>
      <c r="H34" s="19" t="s">
        <v>31</v>
      </c>
      <c r="I34" s="19" t="s">
        <v>32</v>
      </c>
      <c r="J34" s="19">
        <v>1</v>
      </c>
      <c r="K34" s="20" t="s">
        <v>53</v>
      </c>
      <c r="L34" s="20" t="s">
        <v>41</v>
      </c>
      <c r="M34" s="21" t="s">
        <v>146</v>
      </c>
      <c r="N34" s="19" t="s">
        <v>147</v>
      </c>
      <c r="O34" s="19" t="s">
        <v>148</v>
      </c>
      <c r="P34" s="19"/>
    </row>
    <row r="35" s="24" customFormat="1" ht="24.75" customHeight="1" spans="1:16">
      <c r="A35" s="52">
        <v>3</v>
      </c>
      <c r="B35" s="53" t="s">
        <v>149</v>
      </c>
      <c r="C35" s="52"/>
      <c r="D35" s="52"/>
      <c r="E35" s="53">
        <f>SUM(E36:E38)</f>
        <v>4341.48635</v>
      </c>
      <c r="F35" s="53">
        <f>SUM(F36:F38)</f>
        <v>4341.48635</v>
      </c>
      <c r="G35" s="53">
        <f>SUM(G36:G37)</f>
        <v>0</v>
      </c>
      <c r="H35" s="54"/>
      <c r="I35" s="52"/>
      <c r="J35" s="52"/>
      <c r="K35" s="76"/>
      <c r="L35" s="76"/>
      <c r="M35" s="75"/>
      <c r="N35" s="51"/>
      <c r="O35" s="51"/>
      <c r="P35" s="52"/>
    </row>
    <row r="36" s="3" customFormat="1" ht="41" customHeight="1" spans="1:16">
      <c r="A36" s="10"/>
      <c r="B36" s="11" t="s">
        <v>150</v>
      </c>
      <c r="C36" s="11" t="s">
        <v>151</v>
      </c>
      <c r="D36" s="11" t="s">
        <v>152</v>
      </c>
      <c r="E36" s="11">
        <v>2325</v>
      </c>
      <c r="F36" s="11">
        <v>2325</v>
      </c>
      <c r="G36" s="11">
        <v>0</v>
      </c>
      <c r="H36" s="11" t="s">
        <v>31</v>
      </c>
      <c r="I36" s="11" t="s">
        <v>32</v>
      </c>
      <c r="J36" s="11">
        <v>1</v>
      </c>
      <c r="K36" s="17">
        <v>3.26</v>
      </c>
      <c r="L36" s="17" t="s">
        <v>58</v>
      </c>
      <c r="M36" s="18" t="s">
        <v>153</v>
      </c>
      <c r="N36" s="11" t="s">
        <v>34</v>
      </c>
      <c r="O36" s="11" t="s">
        <v>35</v>
      </c>
      <c r="P36" s="11"/>
    </row>
    <row r="37" s="3" customFormat="1" ht="38" customHeight="1" spans="1:16">
      <c r="A37" s="10"/>
      <c r="B37" s="11" t="s">
        <v>154</v>
      </c>
      <c r="C37" s="11" t="s">
        <v>155</v>
      </c>
      <c r="D37" s="11" t="s">
        <v>152</v>
      </c>
      <c r="E37" s="11">
        <v>1958.22845</v>
      </c>
      <c r="F37" s="11">
        <v>1958.22845</v>
      </c>
      <c r="G37" s="11">
        <v>0</v>
      </c>
      <c r="H37" s="11" t="s">
        <v>31</v>
      </c>
      <c r="I37" s="11" t="s">
        <v>32</v>
      </c>
      <c r="J37" s="11">
        <v>1</v>
      </c>
      <c r="K37" s="17">
        <v>3.26</v>
      </c>
      <c r="L37" s="17" t="s">
        <v>58</v>
      </c>
      <c r="M37" s="18" t="s">
        <v>153</v>
      </c>
      <c r="N37" s="11" t="s">
        <v>34</v>
      </c>
      <c r="O37" s="11" t="s">
        <v>35</v>
      </c>
      <c r="P37" s="11"/>
    </row>
    <row r="38" s="3" customFormat="1" ht="42.95" customHeight="1" spans="1:16">
      <c r="A38" s="10"/>
      <c r="B38" s="11" t="s">
        <v>156</v>
      </c>
      <c r="C38" s="11" t="s">
        <v>155</v>
      </c>
      <c r="D38" s="11" t="s">
        <v>157</v>
      </c>
      <c r="E38" s="11">
        <v>58.2579</v>
      </c>
      <c r="F38" s="11">
        <v>58.2579</v>
      </c>
      <c r="G38" s="19">
        <v>0</v>
      </c>
      <c r="H38" s="11" t="s">
        <v>31</v>
      </c>
      <c r="I38" s="11" t="s">
        <v>32</v>
      </c>
      <c r="J38" s="11">
        <v>1</v>
      </c>
      <c r="K38" s="17" t="s">
        <v>158</v>
      </c>
      <c r="L38" s="17" t="s">
        <v>159</v>
      </c>
      <c r="M38" s="18" t="s">
        <v>160</v>
      </c>
      <c r="N38" s="11" t="s">
        <v>34</v>
      </c>
      <c r="O38" s="11" t="s">
        <v>35</v>
      </c>
      <c r="P38" s="11"/>
    </row>
    <row r="39" ht="27.75" customHeight="1" spans="1:16">
      <c r="A39" s="52" t="s">
        <v>161</v>
      </c>
      <c r="B39" s="53" t="s">
        <v>162</v>
      </c>
      <c r="C39" s="52"/>
      <c r="D39" s="52"/>
      <c r="E39" s="53">
        <v>414.3</v>
      </c>
      <c r="F39" s="53">
        <v>414.3</v>
      </c>
      <c r="G39" s="53">
        <v>0</v>
      </c>
      <c r="H39" s="54"/>
      <c r="I39" s="52"/>
      <c r="J39" s="52"/>
      <c r="K39" s="76"/>
      <c r="L39" s="76"/>
      <c r="M39" s="75"/>
      <c r="N39" s="51"/>
      <c r="O39" s="51"/>
      <c r="P39" s="52"/>
    </row>
    <row r="40" s="3" customFormat="1" ht="59.1" customHeight="1" spans="1:16">
      <c r="A40" s="10"/>
      <c r="B40" s="11" t="s">
        <v>163</v>
      </c>
      <c r="C40" s="11" t="s">
        <v>29</v>
      </c>
      <c r="D40" s="11" t="s">
        <v>164</v>
      </c>
      <c r="E40" s="11">
        <v>414.3</v>
      </c>
      <c r="F40" s="11">
        <v>414.3</v>
      </c>
      <c r="G40" s="11">
        <v>0</v>
      </c>
      <c r="H40" s="11" t="s">
        <v>31</v>
      </c>
      <c r="I40" s="11" t="s">
        <v>32</v>
      </c>
      <c r="J40" s="11">
        <v>1</v>
      </c>
      <c r="K40" s="17">
        <v>1.1</v>
      </c>
      <c r="L40" s="17" t="s">
        <v>165</v>
      </c>
      <c r="M40" s="18" t="s">
        <v>166</v>
      </c>
      <c r="N40" s="11" t="s">
        <v>34</v>
      </c>
      <c r="O40" s="11" t="s">
        <v>35</v>
      </c>
      <c r="P40" s="11"/>
    </row>
    <row r="41" s="25" customFormat="1" ht="30" customHeight="1" spans="1:16">
      <c r="A41" s="52" t="s">
        <v>167</v>
      </c>
      <c r="B41" s="53" t="s">
        <v>168</v>
      </c>
      <c r="C41" s="52"/>
      <c r="D41" s="52"/>
      <c r="E41" s="53">
        <f>SUM(E42:E48)</f>
        <v>1888.066863</v>
      </c>
      <c r="F41" s="53">
        <f>SUM(F42:F48)</f>
        <v>1888.066863</v>
      </c>
      <c r="G41" s="53">
        <f>SUM(G42:G42)</f>
        <v>0</v>
      </c>
      <c r="H41" s="54"/>
      <c r="I41" s="52"/>
      <c r="J41" s="52"/>
      <c r="K41" s="76"/>
      <c r="L41" s="76"/>
      <c r="M41" s="75"/>
      <c r="N41" s="51"/>
      <c r="O41" s="51"/>
      <c r="P41" s="52"/>
    </row>
    <row r="42" s="127" customFormat="1" ht="23.1" customHeight="1" spans="1:16">
      <c r="A42" s="10"/>
      <c r="B42" s="11" t="s">
        <v>169</v>
      </c>
      <c r="C42" s="11" t="s">
        <v>29</v>
      </c>
      <c r="D42" s="11" t="s">
        <v>170</v>
      </c>
      <c r="E42" s="11">
        <v>1359.64034</v>
      </c>
      <c r="F42" s="11">
        <v>1359.64034</v>
      </c>
      <c r="G42" s="11">
        <v>0</v>
      </c>
      <c r="H42" s="11" t="s">
        <v>31</v>
      </c>
      <c r="I42" s="11" t="s">
        <v>171</v>
      </c>
      <c r="J42" s="11">
        <v>1</v>
      </c>
      <c r="K42" s="17" t="s">
        <v>172</v>
      </c>
      <c r="L42" s="17" t="s">
        <v>173</v>
      </c>
      <c r="M42" s="18" t="s">
        <v>174</v>
      </c>
      <c r="N42" s="11" t="s">
        <v>175</v>
      </c>
      <c r="O42" s="11" t="s">
        <v>176</v>
      </c>
      <c r="P42" s="11"/>
    </row>
    <row r="43" s="127" customFormat="1" ht="23.1" customHeight="1" spans="1:16">
      <c r="A43" s="10"/>
      <c r="B43" s="11" t="s">
        <v>177</v>
      </c>
      <c r="C43" s="11" t="s">
        <v>89</v>
      </c>
      <c r="D43" s="11" t="s">
        <v>178</v>
      </c>
      <c r="E43" s="11">
        <v>83</v>
      </c>
      <c r="F43" s="11">
        <v>83</v>
      </c>
      <c r="G43" s="11">
        <v>0</v>
      </c>
      <c r="H43" s="11" t="s">
        <v>39</v>
      </c>
      <c r="I43" s="11" t="s">
        <v>32</v>
      </c>
      <c r="J43" s="11">
        <v>1</v>
      </c>
      <c r="K43" s="17" t="s">
        <v>179</v>
      </c>
      <c r="L43" s="17" t="s">
        <v>180</v>
      </c>
      <c r="M43" s="18" t="s">
        <v>181</v>
      </c>
      <c r="N43" s="11" t="s">
        <v>175</v>
      </c>
      <c r="O43" s="11" t="s">
        <v>176</v>
      </c>
      <c r="P43" s="11"/>
    </row>
    <row r="44" s="127" customFormat="1" ht="36" customHeight="1" spans="1:16">
      <c r="A44" s="10"/>
      <c r="B44" s="11" t="s">
        <v>182</v>
      </c>
      <c r="C44" s="11" t="s">
        <v>183</v>
      </c>
      <c r="D44" s="11" t="s">
        <v>184</v>
      </c>
      <c r="E44" s="11">
        <v>48</v>
      </c>
      <c r="F44" s="11">
        <v>48</v>
      </c>
      <c r="G44" s="11">
        <v>0</v>
      </c>
      <c r="H44" s="11" t="s">
        <v>39</v>
      </c>
      <c r="I44" s="11" t="s">
        <v>32</v>
      </c>
      <c r="J44" s="11">
        <v>1</v>
      </c>
      <c r="K44" s="17" t="s">
        <v>179</v>
      </c>
      <c r="L44" s="17" t="s">
        <v>180</v>
      </c>
      <c r="M44" s="18" t="s">
        <v>185</v>
      </c>
      <c r="N44" s="11" t="s">
        <v>175</v>
      </c>
      <c r="O44" s="11" t="s">
        <v>176</v>
      </c>
      <c r="P44" s="11"/>
    </row>
    <row r="45" s="127" customFormat="1" ht="42" customHeight="1" spans="1:16">
      <c r="A45" s="10"/>
      <c r="B45" s="11" t="s">
        <v>186</v>
      </c>
      <c r="C45" s="11" t="s">
        <v>187</v>
      </c>
      <c r="D45" s="11" t="s">
        <v>188</v>
      </c>
      <c r="E45" s="11">
        <v>48</v>
      </c>
      <c r="F45" s="11">
        <v>48</v>
      </c>
      <c r="G45" s="11">
        <v>0</v>
      </c>
      <c r="H45" s="11" t="s">
        <v>39</v>
      </c>
      <c r="I45" s="11" t="s">
        <v>32</v>
      </c>
      <c r="J45" s="11">
        <v>1</v>
      </c>
      <c r="K45" s="17" t="s">
        <v>179</v>
      </c>
      <c r="L45" s="17" t="s">
        <v>180</v>
      </c>
      <c r="M45" s="18" t="s">
        <v>189</v>
      </c>
      <c r="N45" s="11" t="s">
        <v>175</v>
      </c>
      <c r="O45" s="11" t="s">
        <v>176</v>
      </c>
      <c r="P45" s="11"/>
    </row>
    <row r="46" s="127" customFormat="1" ht="75" customHeight="1" spans="1:16">
      <c r="A46" s="10"/>
      <c r="B46" s="11" t="s">
        <v>190</v>
      </c>
      <c r="C46" s="11" t="s">
        <v>191</v>
      </c>
      <c r="D46" s="11" t="s">
        <v>192</v>
      </c>
      <c r="E46" s="11">
        <v>62.469593</v>
      </c>
      <c r="F46" s="11">
        <v>62.469593</v>
      </c>
      <c r="G46" s="11">
        <v>0</v>
      </c>
      <c r="H46" s="11" t="s">
        <v>39</v>
      </c>
      <c r="I46" s="11" t="s">
        <v>32</v>
      </c>
      <c r="J46" s="11">
        <v>1</v>
      </c>
      <c r="K46" s="17">
        <v>3.25</v>
      </c>
      <c r="L46" s="17" t="s">
        <v>140</v>
      </c>
      <c r="M46" s="18" t="s">
        <v>193</v>
      </c>
      <c r="N46" s="11" t="s">
        <v>175</v>
      </c>
      <c r="O46" s="11" t="s">
        <v>176</v>
      </c>
      <c r="P46" s="11"/>
    </row>
    <row r="47" s="2" customFormat="1" ht="105" customHeight="1" spans="1:16">
      <c r="A47" s="10"/>
      <c r="B47" s="11" t="s">
        <v>194</v>
      </c>
      <c r="C47" s="11" t="s">
        <v>195</v>
      </c>
      <c r="D47" s="11" t="s">
        <v>196</v>
      </c>
      <c r="E47" s="11">
        <v>214.3489</v>
      </c>
      <c r="F47" s="11">
        <v>214.3489</v>
      </c>
      <c r="G47" s="11">
        <v>0</v>
      </c>
      <c r="H47" s="11" t="s">
        <v>39</v>
      </c>
      <c r="I47" s="11" t="s">
        <v>32</v>
      </c>
      <c r="J47" s="11">
        <v>1</v>
      </c>
      <c r="K47" s="17" t="s">
        <v>197</v>
      </c>
      <c r="L47" s="17" t="s">
        <v>180</v>
      </c>
      <c r="M47" s="10" t="s">
        <v>198</v>
      </c>
      <c r="N47" s="11" t="s">
        <v>175</v>
      </c>
      <c r="O47" s="11" t="s">
        <v>176</v>
      </c>
      <c r="P47" s="11"/>
    </row>
    <row r="48" s="2" customFormat="1" ht="192" customHeight="1" spans="1:16">
      <c r="A48" s="10"/>
      <c r="B48" s="11" t="s">
        <v>199</v>
      </c>
      <c r="C48" s="11" t="s">
        <v>200</v>
      </c>
      <c r="D48" s="11" t="s">
        <v>201</v>
      </c>
      <c r="E48" s="11">
        <v>72.60803</v>
      </c>
      <c r="F48" s="11">
        <v>72.60803</v>
      </c>
      <c r="G48" s="11">
        <v>0</v>
      </c>
      <c r="H48" s="11" t="s">
        <v>39</v>
      </c>
      <c r="I48" s="11" t="s">
        <v>32</v>
      </c>
      <c r="J48" s="11">
        <v>1</v>
      </c>
      <c r="K48" s="17" t="s">
        <v>202</v>
      </c>
      <c r="L48" s="17" t="s">
        <v>203</v>
      </c>
      <c r="M48" s="11" t="s">
        <v>204</v>
      </c>
      <c r="N48" s="11" t="s">
        <v>175</v>
      </c>
      <c r="O48" s="11" t="s">
        <v>176</v>
      </c>
      <c r="P48" s="11"/>
    </row>
    <row r="49" s="27" customFormat="1" ht="30" customHeight="1" spans="1:16">
      <c r="A49" s="52" t="s">
        <v>205</v>
      </c>
      <c r="B49" s="57" t="s">
        <v>206</v>
      </c>
      <c r="C49" s="51"/>
      <c r="D49" s="58"/>
      <c r="E49" s="55">
        <f>E50+E51+E52</f>
        <v>319.5</v>
      </c>
      <c r="F49" s="55">
        <f>F50+F51+F52</f>
        <v>319.5</v>
      </c>
      <c r="G49" s="11">
        <v>0</v>
      </c>
      <c r="H49" s="51"/>
      <c r="I49" s="51"/>
      <c r="J49" s="51"/>
      <c r="K49" s="77"/>
      <c r="L49" s="77"/>
      <c r="M49" s="78"/>
      <c r="N49" s="51"/>
      <c r="O49" s="51"/>
      <c r="P49" s="51"/>
    </row>
    <row r="50" s="2" customFormat="1" ht="75.75" customHeight="1" spans="1:16">
      <c r="A50" s="130"/>
      <c r="B50" s="11" t="s">
        <v>207</v>
      </c>
      <c r="C50" s="10" t="s">
        <v>29</v>
      </c>
      <c r="D50" s="131" t="s">
        <v>208</v>
      </c>
      <c r="E50" s="10">
        <v>75.5</v>
      </c>
      <c r="F50" s="10">
        <v>75.5</v>
      </c>
      <c r="G50" s="10"/>
      <c r="H50" s="10" t="s">
        <v>39</v>
      </c>
      <c r="I50" s="10" t="s">
        <v>32</v>
      </c>
      <c r="J50" s="10">
        <v>1</v>
      </c>
      <c r="K50" s="132" t="s">
        <v>209</v>
      </c>
      <c r="L50" s="132" t="s">
        <v>127</v>
      </c>
      <c r="M50" s="133" t="s">
        <v>210</v>
      </c>
      <c r="N50" s="11" t="s">
        <v>34</v>
      </c>
      <c r="O50" s="11" t="s">
        <v>35</v>
      </c>
      <c r="P50" s="10"/>
    </row>
    <row r="51" s="2" customFormat="1" ht="98" customHeight="1" spans="1:16">
      <c r="A51" s="130"/>
      <c r="B51" s="11" t="s">
        <v>211</v>
      </c>
      <c r="C51" s="10" t="s">
        <v>212</v>
      </c>
      <c r="D51" s="11" t="s">
        <v>213</v>
      </c>
      <c r="E51" s="10">
        <v>60</v>
      </c>
      <c r="F51" s="10">
        <v>60</v>
      </c>
      <c r="G51" s="10">
        <v>0</v>
      </c>
      <c r="H51" s="10" t="s">
        <v>39</v>
      </c>
      <c r="I51" s="10" t="s">
        <v>32</v>
      </c>
      <c r="J51" s="10">
        <v>1</v>
      </c>
      <c r="K51" s="132" t="s">
        <v>214</v>
      </c>
      <c r="L51" s="132" t="s">
        <v>215</v>
      </c>
      <c r="M51" s="134" t="s">
        <v>216</v>
      </c>
      <c r="N51" s="11" t="s">
        <v>34</v>
      </c>
      <c r="O51" s="11" t="s">
        <v>35</v>
      </c>
      <c r="P51" s="10"/>
    </row>
    <row r="52" s="2" customFormat="1" ht="62" customHeight="1" spans="1:16">
      <c r="A52" s="10"/>
      <c r="B52" s="11" t="s">
        <v>217</v>
      </c>
      <c r="C52" s="11" t="s">
        <v>29</v>
      </c>
      <c r="D52" s="11" t="s">
        <v>218</v>
      </c>
      <c r="E52" s="11">
        <v>184</v>
      </c>
      <c r="F52" s="11">
        <v>184</v>
      </c>
      <c r="G52" s="11">
        <v>0</v>
      </c>
      <c r="H52" s="11" t="s">
        <v>39</v>
      </c>
      <c r="I52" s="11" t="s">
        <v>171</v>
      </c>
      <c r="J52" s="11">
        <v>1</v>
      </c>
      <c r="K52" s="17" t="s">
        <v>214</v>
      </c>
      <c r="L52" s="17" t="s">
        <v>80</v>
      </c>
      <c r="M52" s="18" t="s">
        <v>219</v>
      </c>
      <c r="N52" s="11" t="s">
        <v>34</v>
      </c>
      <c r="O52" s="11" t="s">
        <v>35</v>
      </c>
      <c r="P52" s="11"/>
    </row>
    <row r="53" ht="27" customHeight="1" spans="1:16">
      <c r="A53" s="59" t="s">
        <v>220</v>
      </c>
      <c r="B53" s="60" t="s">
        <v>221</v>
      </c>
      <c r="C53" s="61"/>
      <c r="D53" s="61"/>
      <c r="E53" s="62">
        <f>SUM(E54:E54)</f>
        <v>147</v>
      </c>
      <c r="F53" s="62">
        <f>SUM(F54:F54)</f>
        <v>147</v>
      </c>
      <c r="G53" s="62">
        <f>SUM(G54:G54)</f>
        <v>0</v>
      </c>
      <c r="H53" s="61"/>
      <c r="I53" s="61"/>
      <c r="J53" s="61"/>
      <c r="K53" s="79"/>
      <c r="L53" s="79"/>
      <c r="M53" s="80"/>
      <c r="N53" s="51"/>
      <c r="O53" s="51"/>
      <c r="P53" s="54"/>
    </row>
    <row r="54" s="3" customFormat="1" ht="56.25" customHeight="1" spans="1:16">
      <c r="A54" s="10"/>
      <c r="B54" s="11" t="s">
        <v>222</v>
      </c>
      <c r="C54" s="11" t="s">
        <v>223</v>
      </c>
      <c r="D54" s="11" t="s">
        <v>224</v>
      </c>
      <c r="E54" s="11">
        <v>147</v>
      </c>
      <c r="F54" s="11">
        <v>147</v>
      </c>
      <c r="G54" s="11">
        <v>0</v>
      </c>
      <c r="H54" s="11" t="s">
        <v>132</v>
      </c>
      <c r="I54" s="11" t="s">
        <v>32</v>
      </c>
      <c r="J54" s="11">
        <v>1</v>
      </c>
      <c r="K54" s="17" t="s">
        <v>225</v>
      </c>
      <c r="L54" s="17" t="s">
        <v>215</v>
      </c>
      <c r="M54" s="18" t="s">
        <v>226</v>
      </c>
      <c r="N54" s="11" t="s">
        <v>34</v>
      </c>
      <c r="O54" s="11" t="s">
        <v>35</v>
      </c>
      <c r="P54" s="11"/>
    </row>
    <row r="55" ht="29.1" customHeight="1" spans="1:16">
      <c r="A55" s="53" t="s">
        <v>227</v>
      </c>
      <c r="B55" s="53" t="s">
        <v>228</v>
      </c>
      <c r="C55" s="52"/>
      <c r="D55" s="52"/>
      <c r="E55" s="63">
        <f>SUM(E56:E94)</f>
        <v>8945.079339</v>
      </c>
      <c r="F55" s="63">
        <f>SUM(F56:F94)</f>
        <v>8945.079339</v>
      </c>
      <c r="G55" s="53">
        <f>SUM(G56:G75)</f>
        <v>0</v>
      </c>
      <c r="H55" s="54"/>
      <c r="I55" s="52"/>
      <c r="J55" s="52"/>
      <c r="K55" s="76"/>
      <c r="L55" s="76"/>
      <c r="M55" s="75"/>
      <c r="N55" s="51"/>
      <c r="O55" s="51"/>
      <c r="P55" s="54"/>
    </row>
    <row r="56" s="3" customFormat="1" ht="87" customHeight="1" spans="1:16">
      <c r="A56" s="12"/>
      <c r="B56" s="11" t="s">
        <v>229</v>
      </c>
      <c r="C56" s="11" t="s">
        <v>230</v>
      </c>
      <c r="D56" s="11" t="s">
        <v>231</v>
      </c>
      <c r="E56" s="11">
        <v>1200</v>
      </c>
      <c r="F56" s="11">
        <v>1200</v>
      </c>
      <c r="G56" s="11">
        <v>0</v>
      </c>
      <c r="H56" s="11" t="s">
        <v>31</v>
      </c>
      <c r="I56" s="11" t="s">
        <v>32</v>
      </c>
      <c r="J56" s="11">
        <v>1</v>
      </c>
      <c r="K56" s="17" t="s">
        <v>57</v>
      </c>
      <c r="L56" s="17" t="s">
        <v>90</v>
      </c>
      <c r="M56" s="18" t="s">
        <v>232</v>
      </c>
      <c r="N56" s="11" t="s">
        <v>92</v>
      </c>
      <c r="O56" s="11" t="s">
        <v>93</v>
      </c>
      <c r="P56" s="11"/>
    </row>
    <row r="57" s="3" customFormat="1" ht="174" customHeight="1" spans="1:16">
      <c r="A57" s="12"/>
      <c r="B57" s="11" t="s">
        <v>229</v>
      </c>
      <c r="C57" s="11" t="s">
        <v>233</v>
      </c>
      <c r="D57" s="11" t="s">
        <v>234</v>
      </c>
      <c r="E57" s="11">
        <v>1880</v>
      </c>
      <c r="F57" s="11">
        <v>1880</v>
      </c>
      <c r="G57" s="11">
        <v>0</v>
      </c>
      <c r="H57" s="11" t="s">
        <v>39</v>
      </c>
      <c r="I57" s="11" t="s">
        <v>32</v>
      </c>
      <c r="J57" s="11">
        <v>1</v>
      </c>
      <c r="K57" s="17" t="s">
        <v>57</v>
      </c>
      <c r="L57" s="17" t="s">
        <v>90</v>
      </c>
      <c r="M57" s="18" t="s">
        <v>235</v>
      </c>
      <c r="N57" s="11" t="s">
        <v>92</v>
      </c>
      <c r="O57" s="11" t="s">
        <v>93</v>
      </c>
      <c r="P57" s="11"/>
    </row>
    <row r="58" s="23" customFormat="1" ht="29.1" customHeight="1" spans="1:16">
      <c r="A58" s="56"/>
      <c r="B58" s="19" t="s">
        <v>236</v>
      </c>
      <c r="C58" s="19" t="s">
        <v>29</v>
      </c>
      <c r="D58" s="19" t="s">
        <v>237</v>
      </c>
      <c r="E58" s="19">
        <v>102.97</v>
      </c>
      <c r="F58" s="19">
        <v>102.97</v>
      </c>
      <c r="G58" s="19">
        <v>0</v>
      </c>
      <c r="H58" s="19" t="s">
        <v>39</v>
      </c>
      <c r="I58" s="19" t="s">
        <v>32</v>
      </c>
      <c r="J58" s="19">
        <v>1</v>
      </c>
      <c r="K58" s="20" t="s">
        <v>238</v>
      </c>
      <c r="L58" s="20" t="s">
        <v>239</v>
      </c>
      <c r="M58" s="21" t="s">
        <v>240</v>
      </c>
      <c r="N58" s="19" t="s">
        <v>92</v>
      </c>
      <c r="O58" s="19" t="s">
        <v>93</v>
      </c>
      <c r="P58" s="19"/>
    </row>
    <row r="59" s="23" customFormat="1" ht="36.95" customHeight="1" spans="1:16">
      <c r="A59" s="55"/>
      <c r="B59" s="19" t="s">
        <v>241</v>
      </c>
      <c r="C59" s="19" t="s">
        <v>147</v>
      </c>
      <c r="D59" s="19" t="s">
        <v>242</v>
      </c>
      <c r="E59" s="19">
        <v>171.8</v>
      </c>
      <c r="F59" s="19">
        <v>171.8</v>
      </c>
      <c r="G59" s="19">
        <v>0</v>
      </c>
      <c r="H59" s="19" t="s">
        <v>39</v>
      </c>
      <c r="I59" s="19" t="s">
        <v>32</v>
      </c>
      <c r="J59" s="19">
        <v>1</v>
      </c>
      <c r="K59" s="20" t="s">
        <v>214</v>
      </c>
      <c r="L59" s="20" t="s">
        <v>41</v>
      </c>
      <c r="M59" s="21" t="s">
        <v>243</v>
      </c>
      <c r="N59" s="19" t="s">
        <v>147</v>
      </c>
      <c r="O59" s="19" t="s">
        <v>244</v>
      </c>
      <c r="P59" s="19"/>
    </row>
    <row r="60" s="23" customFormat="1" ht="86" customHeight="1" spans="1:16">
      <c r="A60" s="55"/>
      <c r="B60" s="19" t="s">
        <v>241</v>
      </c>
      <c r="C60" s="19" t="s">
        <v>245</v>
      </c>
      <c r="D60" s="19" t="s">
        <v>246</v>
      </c>
      <c r="E60" s="19">
        <v>93.91</v>
      </c>
      <c r="F60" s="19">
        <v>93.91</v>
      </c>
      <c r="G60" s="19">
        <v>0</v>
      </c>
      <c r="H60" s="19" t="s">
        <v>39</v>
      </c>
      <c r="I60" s="19" t="s">
        <v>32</v>
      </c>
      <c r="J60" s="19">
        <v>1</v>
      </c>
      <c r="K60" s="20">
        <v>1.1</v>
      </c>
      <c r="L60" s="20" t="s">
        <v>41</v>
      </c>
      <c r="M60" s="21" t="s">
        <v>247</v>
      </c>
      <c r="N60" s="19" t="s">
        <v>245</v>
      </c>
      <c r="O60" s="19" t="s">
        <v>248</v>
      </c>
      <c r="P60" s="19"/>
    </row>
    <row r="61" s="3" customFormat="1" ht="33" customHeight="1" spans="1:16">
      <c r="A61" s="12"/>
      <c r="B61" s="11" t="s">
        <v>249</v>
      </c>
      <c r="C61" s="11" t="s">
        <v>250</v>
      </c>
      <c r="D61" s="11" t="s">
        <v>251</v>
      </c>
      <c r="E61" s="11">
        <v>35.86</v>
      </c>
      <c r="F61" s="11">
        <v>35.86</v>
      </c>
      <c r="G61" s="11">
        <v>0</v>
      </c>
      <c r="H61" s="11" t="s">
        <v>104</v>
      </c>
      <c r="I61" s="11" t="s">
        <v>32</v>
      </c>
      <c r="J61" s="11">
        <v>1</v>
      </c>
      <c r="K61" s="17" t="s">
        <v>119</v>
      </c>
      <c r="L61" s="17" t="s">
        <v>252</v>
      </c>
      <c r="M61" s="18" t="s">
        <v>253</v>
      </c>
      <c r="N61" s="11" t="s">
        <v>92</v>
      </c>
      <c r="O61" s="11" t="s">
        <v>93</v>
      </c>
      <c r="P61" s="11"/>
    </row>
    <row r="62" s="3" customFormat="1" ht="48" customHeight="1" spans="1:16">
      <c r="A62" s="12"/>
      <c r="B62" s="11" t="s">
        <v>254</v>
      </c>
      <c r="C62" s="11" t="s">
        <v>255</v>
      </c>
      <c r="D62" s="11" t="s">
        <v>256</v>
      </c>
      <c r="E62" s="11">
        <v>30</v>
      </c>
      <c r="F62" s="11">
        <v>30</v>
      </c>
      <c r="G62" s="11">
        <v>0</v>
      </c>
      <c r="H62" s="11" t="s">
        <v>132</v>
      </c>
      <c r="I62" s="11" t="s">
        <v>32</v>
      </c>
      <c r="J62" s="11">
        <v>1</v>
      </c>
      <c r="K62" s="17" t="s">
        <v>257</v>
      </c>
      <c r="L62" s="17" t="s">
        <v>258</v>
      </c>
      <c r="M62" s="18" t="s">
        <v>259</v>
      </c>
      <c r="N62" s="11" t="s">
        <v>129</v>
      </c>
      <c r="O62" s="11" t="s">
        <v>130</v>
      </c>
      <c r="P62" s="11"/>
    </row>
    <row r="63" s="3" customFormat="1" ht="57" customHeight="1" spans="1:16">
      <c r="A63" s="12"/>
      <c r="B63" s="11" t="s">
        <v>241</v>
      </c>
      <c r="C63" s="11" t="s">
        <v>260</v>
      </c>
      <c r="D63" s="11" t="s">
        <v>261</v>
      </c>
      <c r="E63" s="11">
        <v>95</v>
      </c>
      <c r="F63" s="11">
        <v>95</v>
      </c>
      <c r="G63" s="11">
        <v>0</v>
      </c>
      <c r="H63" s="11" t="s">
        <v>39</v>
      </c>
      <c r="I63" s="11" t="s">
        <v>32</v>
      </c>
      <c r="J63" s="11">
        <v>1</v>
      </c>
      <c r="K63" s="17">
        <v>1.1</v>
      </c>
      <c r="L63" s="17" t="s">
        <v>136</v>
      </c>
      <c r="M63" s="18" t="s">
        <v>262</v>
      </c>
      <c r="N63" s="11" t="s">
        <v>245</v>
      </c>
      <c r="O63" s="11" t="s">
        <v>248</v>
      </c>
      <c r="P63" s="11"/>
    </row>
    <row r="64" s="3" customFormat="1" ht="42" customHeight="1" spans="1:16">
      <c r="A64" s="12"/>
      <c r="B64" s="11" t="s">
        <v>249</v>
      </c>
      <c r="C64" s="11" t="s">
        <v>263</v>
      </c>
      <c r="D64" s="11" t="s">
        <v>264</v>
      </c>
      <c r="E64" s="11">
        <v>26.4</v>
      </c>
      <c r="F64" s="11">
        <v>26.4</v>
      </c>
      <c r="G64" s="11">
        <v>0</v>
      </c>
      <c r="H64" s="11" t="s">
        <v>132</v>
      </c>
      <c r="I64" s="11" t="s">
        <v>32</v>
      </c>
      <c r="J64" s="11">
        <v>1</v>
      </c>
      <c r="K64" s="17" t="s">
        <v>265</v>
      </c>
      <c r="L64" s="17" t="s">
        <v>136</v>
      </c>
      <c r="M64" s="18" t="s">
        <v>253</v>
      </c>
      <c r="N64" s="11" t="s">
        <v>245</v>
      </c>
      <c r="O64" s="11" t="s">
        <v>248</v>
      </c>
      <c r="P64" s="11"/>
    </row>
    <row r="65" s="3" customFormat="1" ht="59" customHeight="1" spans="1:16">
      <c r="A65" s="12"/>
      <c r="B65" s="11" t="s">
        <v>266</v>
      </c>
      <c r="C65" s="11" t="s">
        <v>267</v>
      </c>
      <c r="D65" s="11" t="s">
        <v>268</v>
      </c>
      <c r="E65" s="11">
        <v>49.6219</v>
      </c>
      <c r="F65" s="11">
        <v>49.6219</v>
      </c>
      <c r="G65" s="11">
        <v>0</v>
      </c>
      <c r="H65" s="11" t="s">
        <v>132</v>
      </c>
      <c r="I65" s="11" t="s">
        <v>32</v>
      </c>
      <c r="J65" s="11">
        <v>1</v>
      </c>
      <c r="K65" s="140">
        <v>5.1</v>
      </c>
      <c r="L65" s="140">
        <v>10.06</v>
      </c>
      <c r="M65" s="18" t="s">
        <v>269</v>
      </c>
      <c r="N65" s="11" t="s">
        <v>89</v>
      </c>
      <c r="O65" s="11" t="s">
        <v>133</v>
      </c>
      <c r="P65" s="11"/>
    </row>
    <row r="66" s="3" customFormat="1" ht="58" customHeight="1" spans="1:16">
      <c r="A66" s="12"/>
      <c r="B66" s="11" t="s">
        <v>266</v>
      </c>
      <c r="C66" s="11" t="s">
        <v>97</v>
      </c>
      <c r="D66" s="11" t="s">
        <v>268</v>
      </c>
      <c r="E66" s="11">
        <v>28.6664</v>
      </c>
      <c r="F66" s="11">
        <v>28.6664</v>
      </c>
      <c r="G66" s="11">
        <v>0</v>
      </c>
      <c r="H66" s="11" t="s">
        <v>132</v>
      </c>
      <c r="I66" s="11" t="s">
        <v>32</v>
      </c>
      <c r="J66" s="11">
        <v>1</v>
      </c>
      <c r="K66" s="140">
        <v>5.1</v>
      </c>
      <c r="L66" s="140">
        <v>10.06</v>
      </c>
      <c r="M66" s="18" t="s">
        <v>270</v>
      </c>
      <c r="N66" s="11" t="s">
        <v>89</v>
      </c>
      <c r="O66" s="11" t="s">
        <v>133</v>
      </c>
      <c r="P66" s="11"/>
    </row>
    <row r="67" s="3" customFormat="1" ht="52" customHeight="1" spans="1:16">
      <c r="A67" s="12"/>
      <c r="B67" s="11" t="s">
        <v>271</v>
      </c>
      <c r="C67" s="11" t="s">
        <v>272</v>
      </c>
      <c r="D67" s="11" t="s">
        <v>271</v>
      </c>
      <c r="E67" s="11">
        <v>35</v>
      </c>
      <c r="F67" s="11">
        <v>35</v>
      </c>
      <c r="G67" s="11">
        <v>0</v>
      </c>
      <c r="H67" s="11" t="s">
        <v>132</v>
      </c>
      <c r="I67" s="11" t="s">
        <v>32</v>
      </c>
      <c r="J67" s="11">
        <v>1</v>
      </c>
      <c r="K67" s="17" t="s">
        <v>273</v>
      </c>
      <c r="L67" s="17" t="s">
        <v>274</v>
      </c>
      <c r="M67" s="141" t="s">
        <v>275</v>
      </c>
      <c r="N67" s="11" t="s">
        <v>34</v>
      </c>
      <c r="O67" s="11" t="s">
        <v>35</v>
      </c>
      <c r="P67" s="11"/>
    </row>
    <row r="68" s="3" customFormat="1" ht="65" customHeight="1" spans="1:16">
      <c r="A68" s="12"/>
      <c r="B68" s="11" t="s">
        <v>276</v>
      </c>
      <c r="C68" s="11" t="s">
        <v>277</v>
      </c>
      <c r="D68" s="11" t="s">
        <v>278</v>
      </c>
      <c r="E68" s="11">
        <v>468</v>
      </c>
      <c r="F68" s="11">
        <v>468</v>
      </c>
      <c r="G68" s="11">
        <v>0</v>
      </c>
      <c r="H68" s="11" t="s">
        <v>39</v>
      </c>
      <c r="I68" s="11" t="s">
        <v>32</v>
      </c>
      <c r="J68" s="11">
        <v>1</v>
      </c>
      <c r="K68" s="17" t="s">
        <v>279</v>
      </c>
      <c r="L68" s="17" t="s">
        <v>280</v>
      </c>
      <c r="M68" s="18" t="s">
        <v>281</v>
      </c>
      <c r="N68" s="11" t="s">
        <v>66</v>
      </c>
      <c r="O68" s="11" t="s">
        <v>67</v>
      </c>
      <c r="P68" s="11"/>
    </row>
    <row r="69" s="23" customFormat="1" ht="39" customHeight="1" spans="1:16">
      <c r="A69" s="55"/>
      <c r="B69" s="19" t="s">
        <v>282</v>
      </c>
      <c r="C69" s="19" t="s">
        <v>283</v>
      </c>
      <c r="D69" s="19" t="s">
        <v>284</v>
      </c>
      <c r="E69" s="19">
        <v>32.2971</v>
      </c>
      <c r="F69" s="19">
        <v>32.2971</v>
      </c>
      <c r="G69" s="19">
        <v>0</v>
      </c>
      <c r="H69" s="19" t="s">
        <v>39</v>
      </c>
      <c r="I69" s="19" t="s">
        <v>32</v>
      </c>
      <c r="J69" s="19">
        <v>1</v>
      </c>
      <c r="K69" s="20">
        <v>3.1</v>
      </c>
      <c r="L69" s="20">
        <v>11.25</v>
      </c>
      <c r="M69" s="21" t="s">
        <v>285</v>
      </c>
      <c r="N69" s="19" t="s">
        <v>74</v>
      </c>
      <c r="O69" s="19" t="s">
        <v>75</v>
      </c>
      <c r="P69" s="19"/>
    </row>
    <row r="70" s="23" customFormat="1" ht="37" customHeight="1" spans="1:16">
      <c r="A70" s="55"/>
      <c r="B70" s="19" t="s">
        <v>282</v>
      </c>
      <c r="C70" s="19" t="s">
        <v>183</v>
      </c>
      <c r="D70" s="19" t="s">
        <v>286</v>
      </c>
      <c r="E70" s="19">
        <v>57.6</v>
      </c>
      <c r="F70" s="19">
        <v>57.6</v>
      </c>
      <c r="G70" s="19">
        <v>0</v>
      </c>
      <c r="H70" s="19" t="s">
        <v>39</v>
      </c>
      <c r="I70" s="19" t="s">
        <v>32</v>
      </c>
      <c r="J70" s="19">
        <v>1</v>
      </c>
      <c r="K70" s="20">
        <v>3.1</v>
      </c>
      <c r="L70" s="20">
        <v>11.25</v>
      </c>
      <c r="M70" s="21" t="s">
        <v>285</v>
      </c>
      <c r="N70" s="19" t="s">
        <v>74</v>
      </c>
      <c r="O70" s="19" t="s">
        <v>75</v>
      </c>
      <c r="P70" s="19"/>
    </row>
    <row r="71" s="23" customFormat="1" ht="40" customHeight="1" spans="1:16">
      <c r="A71" s="55"/>
      <c r="B71" s="19" t="s">
        <v>282</v>
      </c>
      <c r="C71" s="19" t="s">
        <v>283</v>
      </c>
      <c r="D71" s="19" t="s">
        <v>286</v>
      </c>
      <c r="E71" s="19">
        <v>180</v>
      </c>
      <c r="F71" s="19">
        <v>180</v>
      </c>
      <c r="G71" s="19">
        <v>0</v>
      </c>
      <c r="H71" s="19" t="s">
        <v>39</v>
      </c>
      <c r="I71" s="19" t="s">
        <v>32</v>
      </c>
      <c r="J71" s="19">
        <v>1</v>
      </c>
      <c r="K71" s="20">
        <v>3.1</v>
      </c>
      <c r="L71" s="20">
        <v>11.25</v>
      </c>
      <c r="M71" s="21" t="s">
        <v>285</v>
      </c>
      <c r="N71" s="19" t="s">
        <v>74</v>
      </c>
      <c r="O71" s="19" t="s">
        <v>75</v>
      </c>
      <c r="P71" s="19"/>
    </row>
    <row r="72" s="23" customFormat="1" ht="39" customHeight="1" spans="1:16">
      <c r="A72" s="55"/>
      <c r="B72" s="19" t="s">
        <v>282</v>
      </c>
      <c r="C72" s="19" t="s">
        <v>183</v>
      </c>
      <c r="D72" s="19" t="s">
        <v>284</v>
      </c>
      <c r="E72" s="19">
        <v>102.280786</v>
      </c>
      <c r="F72" s="19">
        <v>102.280786</v>
      </c>
      <c r="G72" s="19">
        <v>0</v>
      </c>
      <c r="H72" s="19" t="s">
        <v>39</v>
      </c>
      <c r="I72" s="19" t="s">
        <v>32</v>
      </c>
      <c r="J72" s="19">
        <v>1</v>
      </c>
      <c r="K72" s="20">
        <v>3.1</v>
      </c>
      <c r="L72" s="20">
        <v>11.25</v>
      </c>
      <c r="M72" s="21" t="s">
        <v>285</v>
      </c>
      <c r="N72" s="19" t="s">
        <v>74</v>
      </c>
      <c r="O72" s="19" t="s">
        <v>75</v>
      </c>
      <c r="P72" s="19"/>
    </row>
    <row r="73" s="23" customFormat="1" ht="47" customHeight="1" spans="1:16">
      <c r="A73" s="55"/>
      <c r="B73" s="19" t="s">
        <v>282</v>
      </c>
      <c r="C73" s="19" t="s">
        <v>287</v>
      </c>
      <c r="D73" s="19" t="s">
        <v>288</v>
      </c>
      <c r="E73" s="19">
        <v>133.95</v>
      </c>
      <c r="F73" s="19">
        <v>133.95</v>
      </c>
      <c r="G73" s="19">
        <v>0</v>
      </c>
      <c r="H73" s="19" t="s">
        <v>31</v>
      </c>
      <c r="I73" s="19" t="s">
        <v>32</v>
      </c>
      <c r="J73" s="19">
        <v>1</v>
      </c>
      <c r="K73" s="20">
        <v>3.1</v>
      </c>
      <c r="L73" s="20">
        <v>11.25</v>
      </c>
      <c r="M73" s="21" t="s">
        <v>289</v>
      </c>
      <c r="N73" s="19" t="s">
        <v>290</v>
      </c>
      <c r="O73" s="19" t="s">
        <v>291</v>
      </c>
      <c r="P73" s="19"/>
    </row>
    <row r="74" s="23" customFormat="1" ht="51" customHeight="1" spans="1:16">
      <c r="A74" s="55"/>
      <c r="B74" s="19" t="s">
        <v>282</v>
      </c>
      <c r="C74" s="19" t="s">
        <v>292</v>
      </c>
      <c r="D74" s="19" t="s">
        <v>293</v>
      </c>
      <c r="E74" s="19">
        <v>233.08</v>
      </c>
      <c r="F74" s="19">
        <v>233.08</v>
      </c>
      <c r="G74" s="19">
        <v>0</v>
      </c>
      <c r="H74" s="19" t="s">
        <v>104</v>
      </c>
      <c r="I74" s="19" t="s">
        <v>32</v>
      </c>
      <c r="J74" s="19">
        <v>1</v>
      </c>
      <c r="K74" s="20">
        <v>3.1</v>
      </c>
      <c r="L74" s="20">
        <v>11.25</v>
      </c>
      <c r="M74" s="21" t="s">
        <v>289</v>
      </c>
      <c r="N74" s="19" t="s">
        <v>121</v>
      </c>
      <c r="O74" s="19" t="s">
        <v>122</v>
      </c>
      <c r="P74" s="19"/>
    </row>
    <row r="75" s="3" customFormat="1" ht="51" customHeight="1" spans="1:16">
      <c r="A75" s="12"/>
      <c r="B75" s="11" t="s">
        <v>282</v>
      </c>
      <c r="C75" s="11" t="s">
        <v>294</v>
      </c>
      <c r="D75" s="11" t="s">
        <v>282</v>
      </c>
      <c r="E75" s="11">
        <v>170</v>
      </c>
      <c r="F75" s="11">
        <v>170</v>
      </c>
      <c r="G75" s="11">
        <v>0</v>
      </c>
      <c r="H75" s="11" t="s">
        <v>295</v>
      </c>
      <c r="I75" s="11" t="s">
        <v>32</v>
      </c>
      <c r="J75" s="11">
        <v>1</v>
      </c>
      <c r="K75" s="17">
        <v>3.1</v>
      </c>
      <c r="L75" s="17">
        <v>11.25</v>
      </c>
      <c r="M75" s="21" t="s">
        <v>289</v>
      </c>
      <c r="N75" s="11" t="s">
        <v>296</v>
      </c>
      <c r="O75" s="11" t="s">
        <v>297</v>
      </c>
      <c r="P75" s="11"/>
    </row>
    <row r="76" s="3" customFormat="1" ht="41" customHeight="1" spans="1:16">
      <c r="A76" s="12"/>
      <c r="B76" s="11" t="s">
        <v>282</v>
      </c>
      <c r="C76" s="11" t="s">
        <v>298</v>
      </c>
      <c r="D76" s="11" t="s">
        <v>282</v>
      </c>
      <c r="E76" s="11">
        <v>722</v>
      </c>
      <c r="F76" s="11">
        <v>722</v>
      </c>
      <c r="G76" s="11"/>
      <c r="H76" s="11" t="s">
        <v>31</v>
      </c>
      <c r="I76" s="11" t="s">
        <v>32</v>
      </c>
      <c r="J76" s="11">
        <v>1</v>
      </c>
      <c r="K76" s="17" t="s">
        <v>299</v>
      </c>
      <c r="L76" s="17" t="s">
        <v>273</v>
      </c>
      <c r="M76" s="21" t="s">
        <v>289</v>
      </c>
      <c r="N76" s="11" t="s">
        <v>296</v>
      </c>
      <c r="O76" s="11" t="s">
        <v>297</v>
      </c>
      <c r="P76" s="11"/>
    </row>
    <row r="77" s="3" customFormat="1" ht="46" customHeight="1" spans="1:16">
      <c r="A77" s="12"/>
      <c r="B77" s="11" t="s">
        <v>282</v>
      </c>
      <c r="C77" s="11" t="s">
        <v>300</v>
      </c>
      <c r="D77" s="11" t="s">
        <v>301</v>
      </c>
      <c r="E77" s="11">
        <v>60</v>
      </c>
      <c r="F77" s="11">
        <v>60</v>
      </c>
      <c r="G77" s="11"/>
      <c r="H77" s="11"/>
      <c r="I77" s="11" t="s">
        <v>32</v>
      </c>
      <c r="J77" s="11">
        <v>1</v>
      </c>
      <c r="K77" s="17" t="s">
        <v>302</v>
      </c>
      <c r="L77" s="17" t="s">
        <v>303</v>
      </c>
      <c r="M77" s="21" t="s">
        <v>289</v>
      </c>
      <c r="N77" s="11" t="s">
        <v>304</v>
      </c>
      <c r="O77" s="11" t="s">
        <v>305</v>
      </c>
      <c r="P77" s="11"/>
    </row>
    <row r="78" s="23" customFormat="1" ht="30" customHeight="1" spans="1:16">
      <c r="A78" s="51"/>
      <c r="B78" s="19" t="s">
        <v>282</v>
      </c>
      <c r="C78" s="19" t="s">
        <v>306</v>
      </c>
      <c r="D78" s="19" t="s">
        <v>307</v>
      </c>
      <c r="E78" s="19">
        <v>199.66</v>
      </c>
      <c r="F78" s="19">
        <v>199.66</v>
      </c>
      <c r="G78" s="19">
        <v>0</v>
      </c>
      <c r="H78" s="19" t="s">
        <v>39</v>
      </c>
      <c r="I78" s="19" t="s">
        <v>171</v>
      </c>
      <c r="J78" s="19">
        <v>1</v>
      </c>
      <c r="K78" s="20" t="s">
        <v>214</v>
      </c>
      <c r="L78" s="20">
        <v>5.25</v>
      </c>
      <c r="M78" s="21" t="s">
        <v>308</v>
      </c>
      <c r="N78" s="19" t="s">
        <v>60</v>
      </c>
      <c r="O78" s="19" t="s">
        <v>61</v>
      </c>
      <c r="P78" s="19"/>
    </row>
    <row r="79" s="23" customFormat="1" ht="39" customHeight="1" spans="1:16">
      <c r="A79" s="55"/>
      <c r="B79" s="19" t="s">
        <v>309</v>
      </c>
      <c r="C79" s="19" t="s">
        <v>306</v>
      </c>
      <c r="D79" s="19" t="s">
        <v>309</v>
      </c>
      <c r="E79" s="19">
        <v>66</v>
      </c>
      <c r="F79" s="19">
        <v>66</v>
      </c>
      <c r="G79" s="19">
        <v>0</v>
      </c>
      <c r="H79" s="19" t="s">
        <v>39</v>
      </c>
      <c r="I79" s="19" t="s">
        <v>32</v>
      </c>
      <c r="J79" s="19">
        <v>1</v>
      </c>
      <c r="K79" s="20">
        <v>3.1</v>
      </c>
      <c r="L79" s="20" t="s">
        <v>58</v>
      </c>
      <c r="M79" s="21" t="s">
        <v>310</v>
      </c>
      <c r="N79" s="19" t="s">
        <v>60</v>
      </c>
      <c r="O79" s="19" t="s">
        <v>61</v>
      </c>
      <c r="P79" s="19"/>
    </row>
    <row r="80" s="23" customFormat="1" ht="41" customHeight="1" spans="1:16">
      <c r="A80" s="55"/>
      <c r="B80" s="19" t="s">
        <v>311</v>
      </c>
      <c r="C80" s="19" t="s">
        <v>312</v>
      </c>
      <c r="D80" s="19" t="s">
        <v>313</v>
      </c>
      <c r="E80" s="19">
        <v>152.1232</v>
      </c>
      <c r="F80" s="19">
        <v>152.1232</v>
      </c>
      <c r="G80" s="19">
        <v>0</v>
      </c>
      <c r="H80" s="19" t="s">
        <v>39</v>
      </c>
      <c r="I80" s="19" t="s">
        <v>32</v>
      </c>
      <c r="J80" s="19">
        <v>1</v>
      </c>
      <c r="K80" s="20">
        <v>3.1</v>
      </c>
      <c r="L80" s="20" t="s">
        <v>58</v>
      </c>
      <c r="M80" s="21" t="s">
        <v>310</v>
      </c>
      <c r="N80" s="19" t="s">
        <v>60</v>
      </c>
      <c r="O80" s="19" t="s">
        <v>61</v>
      </c>
      <c r="P80" s="19"/>
    </row>
    <row r="81" s="3" customFormat="1" ht="33" customHeight="1" spans="1:16">
      <c r="A81" s="12"/>
      <c r="B81" s="11" t="s">
        <v>314</v>
      </c>
      <c r="C81" s="11" t="s">
        <v>315</v>
      </c>
      <c r="D81" s="11" t="s">
        <v>316</v>
      </c>
      <c r="E81" s="11">
        <v>105</v>
      </c>
      <c r="F81" s="11">
        <v>105</v>
      </c>
      <c r="G81" s="11">
        <v>0</v>
      </c>
      <c r="H81" s="11" t="s">
        <v>31</v>
      </c>
      <c r="I81" s="11" t="s">
        <v>32</v>
      </c>
      <c r="J81" s="11">
        <v>1</v>
      </c>
      <c r="K81" s="17" t="s">
        <v>279</v>
      </c>
      <c r="L81" s="17" t="s">
        <v>317</v>
      </c>
      <c r="M81" s="18" t="s">
        <v>318</v>
      </c>
      <c r="N81" s="11" t="s">
        <v>319</v>
      </c>
      <c r="O81" s="11" t="s">
        <v>320</v>
      </c>
      <c r="P81" s="11"/>
    </row>
    <row r="82" s="3" customFormat="1" ht="50" customHeight="1" spans="1:16">
      <c r="A82" s="12"/>
      <c r="B82" s="11" t="s">
        <v>321</v>
      </c>
      <c r="C82" s="11" t="s">
        <v>322</v>
      </c>
      <c r="D82" s="11" t="s">
        <v>323</v>
      </c>
      <c r="E82" s="11">
        <v>100</v>
      </c>
      <c r="F82" s="11">
        <v>100</v>
      </c>
      <c r="G82" s="11">
        <v>0</v>
      </c>
      <c r="H82" s="11" t="s">
        <v>31</v>
      </c>
      <c r="I82" s="11" t="s">
        <v>32</v>
      </c>
      <c r="J82" s="11">
        <v>1</v>
      </c>
      <c r="K82" s="17" t="s">
        <v>324</v>
      </c>
      <c r="L82" s="17" t="s">
        <v>49</v>
      </c>
      <c r="M82" s="18" t="s">
        <v>325</v>
      </c>
      <c r="N82" s="11" t="s">
        <v>319</v>
      </c>
      <c r="O82" s="11" t="s">
        <v>320</v>
      </c>
      <c r="P82" s="11"/>
    </row>
    <row r="83" s="23" customFormat="1" ht="30" customHeight="1" spans="1:16">
      <c r="A83" s="55"/>
      <c r="B83" s="19" t="s">
        <v>326</v>
      </c>
      <c r="C83" s="19" t="s">
        <v>327</v>
      </c>
      <c r="D83" s="19" t="s">
        <v>328</v>
      </c>
      <c r="E83" s="19">
        <v>126</v>
      </c>
      <c r="F83" s="19">
        <v>126</v>
      </c>
      <c r="G83" s="19">
        <v>0</v>
      </c>
      <c r="H83" s="19" t="s">
        <v>31</v>
      </c>
      <c r="I83" s="19" t="s">
        <v>32</v>
      </c>
      <c r="J83" s="19">
        <v>1</v>
      </c>
      <c r="K83" s="20" t="s">
        <v>329</v>
      </c>
      <c r="L83" s="20" t="s">
        <v>136</v>
      </c>
      <c r="M83" s="21" t="s">
        <v>330</v>
      </c>
      <c r="N83" s="19" t="s">
        <v>319</v>
      </c>
      <c r="O83" s="19" t="s">
        <v>320</v>
      </c>
      <c r="P83" s="19"/>
    </row>
    <row r="84" s="128" customFormat="1" ht="43.85" customHeight="1" spans="1:16">
      <c r="A84" s="135"/>
      <c r="B84" s="136" t="s">
        <v>331</v>
      </c>
      <c r="C84" s="137" t="s">
        <v>332</v>
      </c>
      <c r="D84" s="138" t="s">
        <v>333</v>
      </c>
      <c r="E84" s="139">
        <v>600</v>
      </c>
      <c r="F84" s="139">
        <v>600</v>
      </c>
      <c r="G84" s="135">
        <v>0</v>
      </c>
      <c r="H84" s="19" t="s">
        <v>39</v>
      </c>
      <c r="I84" s="19" t="s">
        <v>32</v>
      </c>
      <c r="J84" s="135">
        <v>1</v>
      </c>
      <c r="K84" s="142" t="s">
        <v>334</v>
      </c>
      <c r="L84" s="142" t="s">
        <v>303</v>
      </c>
      <c r="M84" s="143" t="s">
        <v>335</v>
      </c>
      <c r="N84" s="19" t="s">
        <v>319</v>
      </c>
      <c r="O84" s="19" t="s">
        <v>320</v>
      </c>
      <c r="P84" s="135"/>
    </row>
    <row r="85" s="23" customFormat="1" ht="59" customHeight="1" spans="1:16">
      <c r="A85" s="55"/>
      <c r="B85" s="19" t="s">
        <v>249</v>
      </c>
      <c r="C85" s="19" t="s">
        <v>336</v>
      </c>
      <c r="D85" s="19" t="s">
        <v>337</v>
      </c>
      <c r="E85" s="19">
        <v>49</v>
      </c>
      <c r="F85" s="19">
        <v>49</v>
      </c>
      <c r="G85" s="19">
        <v>0</v>
      </c>
      <c r="H85" s="19" t="s">
        <v>39</v>
      </c>
      <c r="I85" s="19" t="s">
        <v>32</v>
      </c>
      <c r="J85" s="19">
        <v>1</v>
      </c>
      <c r="K85" s="20" t="s">
        <v>40</v>
      </c>
      <c r="L85" s="20" t="s">
        <v>338</v>
      </c>
      <c r="M85" s="21" t="s">
        <v>339</v>
      </c>
      <c r="N85" s="19" t="s">
        <v>340</v>
      </c>
      <c r="O85" s="19" t="s">
        <v>341</v>
      </c>
      <c r="P85" s="19"/>
    </row>
    <row r="86" s="23" customFormat="1" ht="33" customHeight="1" spans="1:16">
      <c r="A86" s="55"/>
      <c r="B86" s="19" t="s">
        <v>342</v>
      </c>
      <c r="C86" s="19" t="s">
        <v>343</v>
      </c>
      <c r="D86" s="19" t="s">
        <v>344</v>
      </c>
      <c r="E86" s="19">
        <v>333</v>
      </c>
      <c r="F86" s="19">
        <v>333</v>
      </c>
      <c r="G86" s="19">
        <v>0</v>
      </c>
      <c r="H86" s="19" t="s">
        <v>39</v>
      </c>
      <c r="I86" s="19" t="s">
        <v>32</v>
      </c>
      <c r="J86" s="19">
        <v>1</v>
      </c>
      <c r="K86" s="20" t="s">
        <v>40</v>
      </c>
      <c r="L86" s="20" t="s">
        <v>338</v>
      </c>
      <c r="M86" s="21" t="s">
        <v>345</v>
      </c>
      <c r="N86" s="19" t="s">
        <v>296</v>
      </c>
      <c r="O86" s="19" t="s">
        <v>297</v>
      </c>
      <c r="P86" s="19"/>
    </row>
    <row r="87" s="23" customFormat="1" ht="39" customHeight="1" spans="1:16">
      <c r="A87" s="55"/>
      <c r="B87" s="19" t="s">
        <v>342</v>
      </c>
      <c r="C87" s="19" t="s">
        <v>346</v>
      </c>
      <c r="D87" s="19" t="s">
        <v>344</v>
      </c>
      <c r="E87" s="19">
        <v>696.636919</v>
      </c>
      <c r="F87" s="19">
        <v>696.636919</v>
      </c>
      <c r="G87" s="19">
        <v>0</v>
      </c>
      <c r="H87" s="19" t="s">
        <v>39</v>
      </c>
      <c r="I87" s="19" t="s">
        <v>32</v>
      </c>
      <c r="J87" s="19">
        <v>1</v>
      </c>
      <c r="K87" s="20" t="s">
        <v>40</v>
      </c>
      <c r="L87" s="20" t="s">
        <v>338</v>
      </c>
      <c r="M87" s="21" t="s">
        <v>345</v>
      </c>
      <c r="N87" s="19" t="s">
        <v>296</v>
      </c>
      <c r="O87" s="19" t="s">
        <v>297</v>
      </c>
      <c r="P87" s="19"/>
    </row>
    <row r="88" s="23" customFormat="1" ht="25" customHeight="1" spans="1:16">
      <c r="A88" s="55"/>
      <c r="B88" s="19" t="s">
        <v>347</v>
      </c>
      <c r="C88" s="19" t="s">
        <v>223</v>
      </c>
      <c r="D88" s="19" t="s">
        <v>348</v>
      </c>
      <c r="E88" s="19">
        <v>22.2657</v>
      </c>
      <c r="F88" s="19">
        <v>22.2657</v>
      </c>
      <c r="G88" s="19">
        <v>0</v>
      </c>
      <c r="H88" s="19" t="s">
        <v>39</v>
      </c>
      <c r="I88" s="19" t="s">
        <v>32</v>
      </c>
      <c r="J88" s="19">
        <v>1</v>
      </c>
      <c r="K88" s="20" t="s">
        <v>40</v>
      </c>
      <c r="L88" s="20" t="s">
        <v>338</v>
      </c>
      <c r="M88" s="21" t="s">
        <v>349</v>
      </c>
      <c r="N88" s="19" t="s">
        <v>296</v>
      </c>
      <c r="O88" s="19" t="s">
        <v>297</v>
      </c>
      <c r="P88" s="19"/>
    </row>
    <row r="89" s="23" customFormat="1" ht="63" customHeight="1" spans="1:16">
      <c r="A89" s="55"/>
      <c r="B89" s="19" t="s">
        <v>350</v>
      </c>
      <c r="C89" s="19" t="s">
        <v>336</v>
      </c>
      <c r="D89" s="19" t="s">
        <v>350</v>
      </c>
      <c r="E89" s="19">
        <v>35.5</v>
      </c>
      <c r="F89" s="19">
        <v>35.5</v>
      </c>
      <c r="G89" s="19">
        <v>0</v>
      </c>
      <c r="H89" s="19" t="s">
        <v>39</v>
      </c>
      <c r="I89" s="19" t="s">
        <v>32</v>
      </c>
      <c r="J89" s="19">
        <v>1</v>
      </c>
      <c r="K89" s="20" t="s">
        <v>40</v>
      </c>
      <c r="L89" s="20" t="s">
        <v>338</v>
      </c>
      <c r="M89" s="21" t="s">
        <v>345</v>
      </c>
      <c r="N89" s="19" t="s">
        <v>296</v>
      </c>
      <c r="O89" s="19" t="s">
        <v>297</v>
      </c>
      <c r="P89" s="19"/>
    </row>
    <row r="90" s="23" customFormat="1" ht="34" customHeight="1" spans="1:16">
      <c r="A90" s="55"/>
      <c r="B90" s="19" t="s">
        <v>351</v>
      </c>
      <c r="C90" s="19" t="s">
        <v>51</v>
      </c>
      <c r="D90" s="19" t="s">
        <v>352</v>
      </c>
      <c r="E90" s="19">
        <v>30.533671</v>
      </c>
      <c r="F90" s="19">
        <v>30.533671</v>
      </c>
      <c r="G90" s="19">
        <v>0</v>
      </c>
      <c r="H90" s="19" t="s">
        <v>39</v>
      </c>
      <c r="I90" s="19" t="s">
        <v>32</v>
      </c>
      <c r="J90" s="19">
        <v>1</v>
      </c>
      <c r="K90" s="20" t="s">
        <v>40</v>
      </c>
      <c r="L90" s="20" t="s">
        <v>338</v>
      </c>
      <c r="M90" s="21" t="s">
        <v>353</v>
      </c>
      <c r="N90" s="19" t="s">
        <v>296</v>
      </c>
      <c r="O90" s="19" t="s">
        <v>297</v>
      </c>
      <c r="P90" s="19"/>
    </row>
    <row r="91" s="23" customFormat="1" ht="48" customHeight="1" spans="1:16">
      <c r="A91" s="55"/>
      <c r="B91" s="19" t="s">
        <v>354</v>
      </c>
      <c r="C91" s="19" t="s">
        <v>355</v>
      </c>
      <c r="D91" s="19" t="s">
        <v>354</v>
      </c>
      <c r="E91" s="19">
        <v>337.270637</v>
      </c>
      <c r="F91" s="19">
        <v>337.270637</v>
      </c>
      <c r="G91" s="19">
        <v>0</v>
      </c>
      <c r="H91" s="19" t="s">
        <v>39</v>
      </c>
      <c r="I91" s="19" t="s">
        <v>32</v>
      </c>
      <c r="J91" s="19">
        <v>1</v>
      </c>
      <c r="K91" s="20" t="s">
        <v>40</v>
      </c>
      <c r="L91" s="20" t="s">
        <v>338</v>
      </c>
      <c r="M91" s="21" t="s">
        <v>356</v>
      </c>
      <c r="N91" s="19" t="s">
        <v>296</v>
      </c>
      <c r="O91" s="19" t="s">
        <v>297</v>
      </c>
      <c r="P91" s="19"/>
    </row>
    <row r="92" s="23" customFormat="1" ht="63" customHeight="1" spans="1:16">
      <c r="A92" s="55"/>
      <c r="B92" s="19" t="s">
        <v>357</v>
      </c>
      <c r="C92" s="19" t="s">
        <v>336</v>
      </c>
      <c r="D92" s="19" t="s">
        <v>357</v>
      </c>
      <c r="E92" s="19">
        <v>95.24</v>
      </c>
      <c r="F92" s="19">
        <v>95.24</v>
      </c>
      <c r="G92" s="19">
        <v>0</v>
      </c>
      <c r="H92" s="19" t="s">
        <v>39</v>
      </c>
      <c r="I92" s="19" t="s">
        <v>32</v>
      </c>
      <c r="J92" s="19">
        <v>1</v>
      </c>
      <c r="K92" s="20" t="s">
        <v>40</v>
      </c>
      <c r="L92" s="20" t="s">
        <v>338</v>
      </c>
      <c r="M92" s="21" t="s">
        <v>358</v>
      </c>
      <c r="N92" s="19" t="s">
        <v>296</v>
      </c>
      <c r="O92" s="19" t="s">
        <v>297</v>
      </c>
      <c r="P92" s="19"/>
    </row>
    <row r="93" s="23" customFormat="1" ht="26.1" customHeight="1" spans="1:16">
      <c r="A93" s="55"/>
      <c r="B93" s="19" t="s">
        <v>359</v>
      </c>
      <c r="C93" s="19" t="s">
        <v>51</v>
      </c>
      <c r="D93" s="19" t="s">
        <v>359</v>
      </c>
      <c r="E93" s="19">
        <v>17.48236</v>
      </c>
      <c r="F93" s="19">
        <v>17.48236</v>
      </c>
      <c r="G93" s="19">
        <v>0</v>
      </c>
      <c r="H93" s="19" t="s">
        <v>39</v>
      </c>
      <c r="I93" s="19" t="s">
        <v>32</v>
      </c>
      <c r="J93" s="19">
        <v>1</v>
      </c>
      <c r="K93" s="20" t="s">
        <v>360</v>
      </c>
      <c r="L93" s="20" t="s">
        <v>239</v>
      </c>
      <c r="M93" s="21" t="s">
        <v>356</v>
      </c>
      <c r="N93" s="19" t="s">
        <v>296</v>
      </c>
      <c r="O93" s="19" t="s">
        <v>297</v>
      </c>
      <c r="P93" s="19"/>
    </row>
    <row r="94" s="23" customFormat="1" ht="84" customHeight="1" spans="1:16">
      <c r="A94" s="55"/>
      <c r="B94" s="19" t="s">
        <v>361</v>
      </c>
      <c r="C94" s="19" t="s">
        <v>362</v>
      </c>
      <c r="D94" s="19" t="s">
        <v>361</v>
      </c>
      <c r="E94" s="19">
        <f>27.081538+43.849128</f>
        <v>70.930666</v>
      </c>
      <c r="F94" s="19">
        <f>27.081538+43.849128</f>
        <v>70.930666</v>
      </c>
      <c r="G94" s="19">
        <v>0</v>
      </c>
      <c r="H94" s="19" t="s">
        <v>39</v>
      </c>
      <c r="I94" s="19" t="s">
        <v>32</v>
      </c>
      <c r="J94" s="19">
        <v>1</v>
      </c>
      <c r="K94" s="20" t="s">
        <v>360</v>
      </c>
      <c r="L94" s="20" t="s">
        <v>239</v>
      </c>
      <c r="M94" s="21" t="s">
        <v>345</v>
      </c>
      <c r="N94" s="19" t="s">
        <v>296</v>
      </c>
      <c r="O94" s="19" t="s">
        <v>297</v>
      </c>
      <c r="P94" s="19"/>
    </row>
    <row r="95" ht="24" customHeight="1" spans="1:16">
      <c r="A95" s="53" t="s">
        <v>363</v>
      </c>
      <c r="B95" s="53" t="s">
        <v>364</v>
      </c>
      <c r="C95" s="52"/>
      <c r="D95" s="52"/>
      <c r="E95" s="53">
        <f>SUM(E96:E97)</f>
        <v>124</v>
      </c>
      <c r="F95" s="53">
        <f>SUM(F96:F97)</f>
        <v>124</v>
      </c>
      <c r="G95" s="53">
        <v>0</v>
      </c>
      <c r="H95" s="54"/>
      <c r="I95" s="52"/>
      <c r="J95" s="52"/>
      <c r="K95" s="76"/>
      <c r="L95" s="76"/>
      <c r="M95" s="75"/>
      <c r="N95" s="51"/>
      <c r="O95" s="51"/>
      <c r="P95" s="81"/>
    </row>
    <row r="96" s="3" customFormat="1" ht="32" customHeight="1" spans="1:16">
      <c r="A96" s="129"/>
      <c r="B96" s="11" t="s">
        <v>365</v>
      </c>
      <c r="C96" s="11" t="s">
        <v>29</v>
      </c>
      <c r="D96" s="10" t="s">
        <v>366</v>
      </c>
      <c r="E96" s="11">
        <v>30</v>
      </c>
      <c r="F96" s="11">
        <v>30</v>
      </c>
      <c r="G96" s="11">
        <v>0</v>
      </c>
      <c r="H96" s="11" t="s">
        <v>31</v>
      </c>
      <c r="I96" s="11" t="s">
        <v>32</v>
      </c>
      <c r="J96" s="11">
        <v>1</v>
      </c>
      <c r="K96" s="17">
        <v>1.1</v>
      </c>
      <c r="L96" s="17" t="s">
        <v>367</v>
      </c>
      <c r="M96" s="18" t="s">
        <v>368</v>
      </c>
      <c r="N96" s="11" t="s">
        <v>34</v>
      </c>
      <c r="O96" s="11" t="s">
        <v>35</v>
      </c>
      <c r="P96" s="11"/>
    </row>
    <row r="97" s="3" customFormat="1" ht="79" customHeight="1" spans="1:16">
      <c r="A97" s="129"/>
      <c r="B97" s="11" t="s">
        <v>369</v>
      </c>
      <c r="C97" s="11" t="s">
        <v>29</v>
      </c>
      <c r="D97" s="11" t="s">
        <v>370</v>
      </c>
      <c r="E97" s="11">
        <v>94</v>
      </c>
      <c r="F97" s="11">
        <v>94</v>
      </c>
      <c r="G97" s="11">
        <v>0</v>
      </c>
      <c r="H97" s="11" t="s">
        <v>31</v>
      </c>
      <c r="I97" s="11" t="s">
        <v>32</v>
      </c>
      <c r="J97" s="11">
        <v>1</v>
      </c>
      <c r="K97" s="17">
        <v>1.1</v>
      </c>
      <c r="L97" s="17" t="s">
        <v>367</v>
      </c>
      <c r="M97" s="18" t="s">
        <v>371</v>
      </c>
      <c r="N97" s="11" t="s">
        <v>34</v>
      </c>
      <c r="O97" s="11" t="s">
        <v>35</v>
      </c>
      <c r="P97" s="11"/>
    </row>
    <row r="98" ht="38" customHeight="1"/>
  </sheetData>
  <mergeCells count="15">
    <mergeCell ref="A2:P2"/>
    <mergeCell ref="O3:P3"/>
    <mergeCell ref="E4:G4"/>
    <mergeCell ref="K4:L4"/>
    <mergeCell ref="A4:A5"/>
    <mergeCell ref="B4:B5"/>
    <mergeCell ref="C4:C5"/>
    <mergeCell ref="D4:D5"/>
    <mergeCell ref="H4:H5"/>
    <mergeCell ref="I4:I5"/>
    <mergeCell ref="J4:J5"/>
    <mergeCell ref="M4:M5"/>
    <mergeCell ref="N4:N5"/>
    <mergeCell ref="O4:O5"/>
    <mergeCell ref="P4:P5"/>
  </mergeCells>
  <pageMargins left="0.236111111111111" right="0.0388888888888889" top="0.590277777777778" bottom="0.196527777777778" header="0.511805555555556" footer="0.275"/>
  <pageSetup paperSize="9" scale="8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46"/>
  <sheetViews>
    <sheetView workbookViewId="0">
      <selection activeCell="A1" sqref="$A1:$XFD1048576"/>
    </sheetView>
  </sheetViews>
  <sheetFormatPr defaultColWidth="9" defaultRowHeight="13.5"/>
  <cols>
    <col min="1" max="1" width="3.875" style="28" customWidth="1"/>
    <col min="2" max="2" width="19.25" style="28" customWidth="1"/>
    <col min="3" max="3" width="13.95" style="28" customWidth="1"/>
    <col min="4" max="4" width="8" style="28" customWidth="1"/>
    <col min="5" max="5" width="21.75" style="28" customWidth="1"/>
    <col min="6" max="6" width="12.375" style="28" customWidth="1"/>
    <col min="7" max="7" width="13" style="28" customWidth="1"/>
    <col min="8" max="8" width="16.5" style="28" customWidth="1"/>
    <col min="9" max="9" width="5.75" style="88" customWidth="1"/>
    <col min="10" max="10" width="10.875" style="88" customWidth="1"/>
    <col min="11" max="11" width="10.25" style="88" customWidth="1"/>
    <col min="12" max="12" width="5.75" style="28" customWidth="1"/>
    <col min="13" max="13" width="3.875" style="28" customWidth="1"/>
    <col min="14" max="14" width="26.1583333333333" style="28" customWidth="1"/>
    <col min="15" max="15" width="7.625" style="83" customWidth="1"/>
    <col min="16" max="16" width="7" style="28" customWidth="1"/>
    <col min="17" max="17" width="5.75" style="28" customWidth="1"/>
    <col min="18" max="18" width="12.625" style="28"/>
    <col min="19" max="16384" width="9" style="28"/>
  </cols>
  <sheetData>
    <row r="1" s="28" customFormat="1" ht="24" customHeight="1" spans="1:15">
      <c r="A1" s="89" t="s">
        <v>0</v>
      </c>
      <c r="B1" s="89"/>
      <c r="H1" s="28">
        <v>22542.1019</v>
      </c>
      <c r="I1" s="88">
        <f>H1-F6</f>
        <v>0</v>
      </c>
      <c r="J1" s="88"/>
      <c r="K1" s="88"/>
      <c r="O1" s="83"/>
    </row>
    <row r="2" s="82" customFormat="1" ht="26.1" customHeight="1" spans="1:17">
      <c r="A2" s="90" t="s">
        <v>372</v>
      </c>
      <c r="B2" s="38"/>
      <c r="C2" s="38"/>
      <c r="D2" s="38"/>
      <c r="E2" s="38"/>
      <c r="F2" s="38"/>
      <c r="G2" s="38"/>
      <c r="H2" s="38"/>
      <c r="I2" s="107"/>
      <c r="J2" s="107"/>
      <c r="K2" s="107"/>
      <c r="L2" s="38"/>
      <c r="M2" s="38"/>
      <c r="N2" s="38"/>
      <c r="O2" s="108"/>
      <c r="P2" s="38"/>
      <c r="Q2" s="38"/>
    </row>
    <row r="3" s="82" customFormat="1" ht="30" customHeight="1" spans="1:17">
      <c r="A3" s="41"/>
      <c r="B3" s="41"/>
      <c r="C3" s="41"/>
      <c r="D3" s="41"/>
      <c r="E3" s="41"/>
      <c r="F3" s="41"/>
      <c r="G3" s="41"/>
      <c r="H3" s="41"/>
      <c r="I3" s="109"/>
      <c r="J3" s="109"/>
      <c r="K3" s="109"/>
      <c r="L3" s="41"/>
      <c r="M3" s="41"/>
      <c r="N3" s="41"/>
      <c r="O3" s="110"/>
      <c r="P3" s="111" t="s">
        <v>2</v>
      </c>
      <c r="Q3" s="111"/>
    </row>
    <row r="4" s="82" customFormat="1" ht="33" customHeight="1" spans="1:17">
      <c r="A4" s="4" t="s">
        <v>3</v>
      </c>
      <c r="B4" s="4" t="s">
        <v>4</v>
      </c>
      <c r="C4" s="4" t="s">
        <v>5</v>
      </c>
      <c r="D4" s="4" t="s">
        <v>373</v>
      </c>
      <c r="E4" s="4" t="s">
        <v>6</v>
      </c>
      <c r="F4" s="91" t="s">
        <v>374</v>
      </c>
      <c r="G4" s="91" t="s">
        <v>375</v>
      </c>
      <c r="H4" s="92"/>
      <c r="I4" s="92"/>
      <c r="J4" s="112"/>
      <c r="K4" s="112" t="s">
        <v>376</v>
      </c>
      <c r="L4" s="4" t="s">
        <v>9</v>
      </c>
      <c r="M4" s="4" t="s">
        <v>10</v>
      </c>
      <c r="N4" s="4" t="s">
        <v>12</v>
      </c>
      <c r="O4" s="14" t="s">
        <v>13</v>
      </c>
      <c r="P4" s="4" t="s">
        <v>14</v>
      </c>
      <c r="Q4" s="4" t="s">
        <v>15</v>
      </c>
    </row>
    <row r="5" s="82" customFormat="1" ht="33" customHeight="1" spans="1:17">
      <c r="A5" s="8"/>
      <c r="B5" s="8"/>
      <c r="C5" s="8"/>
      <c r="D5" s="8"/>
      <c r="E5" s="8"/>
      <c r="F5" s="93"/>
      <c r="G5" s="93"/>
      <c r="H5" s="94"/>
      <c r="I5" s="94"/>
      <c r="J5" s="113"/>
      <c r="K5" s="113"/>
      <c r="L5" s="8"/>
      <c r="M5" s="8"/>
      <c r="N5" s="8"/>
      <c r="O5" s="16"/>
      <c r="P5" s="8"/>
      <c r="Q5" s="8"/>
    </row>
    <row r="6" s="82" customFormat="1" ht="23.25" customHeight="1" spans="1:17">
      <c r="A6" s="45"/>
      <c r="B6" s="9" t="s">
        <v>21</v>
      </c>
      <c r="C6" s="9"/>
      <c r="D6" s="9"/>
      <c r="E6" s="45">
        <f>20089.8012-17918</f>
        <v>2171.8012</v>
      </c>
      <c r="F6" s="95">
        <f>SUM(F7:F122)</f>
        <v>22542.1019</v>
      </c>
      <c r="G6" s="95" t="s">
        <v>377</v>
      </c>
      <c r="H6" s="46" t="s">
        <v>378</v>
      </c>
      <c r="I6" s="46" t="s">
        <v>379</v>
      </c>
      <c r="J6" s="46" t="s">
        <v>380</v>
      </c>
      <c r="K6" s="114">
        <f>SUM(K7:K104)</f>
        <v>16614.396237</v>
      </c>
      <c r="L6" s="45"/>
      <c r="M6" s="45"/>
      <c r="N6" s="45"/>
      <c r="O6" s="73"/>
      <c r="P6" s="51"/>
      <c r="Q6" s="45"/>
    </row>
    <row r="7" s="83" customFormat="1" ht="45" customHeight="1" spans="1:17">
      <c r="A7" s="51">
        <v>1</v>
      </c>
      <c r="B7" s="19" t="s">
        <v>381</v>
      </c>
      <c r="C7" s="19" t="s">
        <v>29</v>
      </c>
      <c r="D7" s="19" t="s">
        <v>382</v>
      </c>
      <c r="E7" s="19" t="s">
        <v>383</v>
      </c>
      <c r="F7" s="19">
        <v>400</v>
      </c>
      <c r="G7" s="19">
        <v>400</v>
      </c>
      <c r="H7" s="96" t="s">
        <v>384</v>
      </c>
      <c r="I7" s="19" t="s">
        <v>31</v>
      </c>
      <c r="J7" s="115" t="s">
        <v>385</v>
      </c>
      <c r="K7" s="19">
        <v>200</v>
      </c>
      <c r="L7" s="19" t="s">
        <v>32</v>
      </c>
      <c r="M7" s="19">
        <v>1</v>
      </c>
      <c r="N7" s="19" t="s">
        <v>386</v>
      </c>
      <c r="O7" s="19" t="s">
        <v>34</v>
      </c>
      <c r="P7" s="19" t="s">
        <v>35</v>
      </c>
      <c r="Q7" s="19"/>
    </row>
    <row r="8" s="83" customFormat="1" ht="27" customHeight="1" spans="1:17">
      <c r="A8" s="51">
        <v>2</v>
      </c>
      <c r="B8" s="19" t="s">
        <v>37</v>
      </c>
      <c r="C8" s="19" t="s">
        <v>29</v>
      </c>
      <c r="D8" s="19" t="s">
        <v>387</v>
      </c>
      <c r="E8" s="19" t="s">
        <v>38</v>
      </c>
      <c r="F8" s="19">
        <v>200.577898</v>
      </c>
      <c r="G8" s="19">
        <v>200.577898</v>
      </c>
      <c r="H8" s="19" t="s">
        <v>388</v>
      </c>
      <c r="I8" s="19" t="s">
        <v>39</v>
      </c>
      <c r="J8" s="115" t="s">
        <v>385</v>
      </c>
      <c r="K8" s="19">
        <v>200.577898</v>
      </c>
      <c r="L8" s="19" t="s">
        <v>32</v>
      </c>
      <c r="M8" s="19">
        <v>1</v>
      </c>
      <c r="N8" s="19" t="s">
        <v>389</v>
      </c>
      <c r="O8" s="19" t="s">
        <v>43</v>
      </c>
      <c r="P8" s="19" t="s">
        <v>44</v>
      </c>
      <c r="Q8" s="19"/>
    </row>
    <row r="9" s="83" customFormat="1" ht="24.95" customHeight="1" spans="1:17">
      <c r="A9" s="51">
        <v>3</v>
      </c>
      <c r="B9" s="19" t="s">
        <v>45</v>
      </c>
      <c r="C9" s="19" t="s">
        <v>46</v>
      </c>
      <c r="D9" s="19" t="s">
        <v>387</v>
      </c>
      <c r="E9" s="19" t="s">
        <v>47</v>
      </c>
      <c r="F9" s="19">
        <v>3</v>
      </c>
      <c r="G9" s="19">
        <v>3</v>
      </c>
      <c r="H9" s="19" t="s">
        <v>388</v>
      </c>
      <c r="I9" s="19" t="s">
        <v>39</v>
      </c>
      <c r="J9" s="115" t="s">
        <v>385</v>
      </c>
      <c r="K9" s="19">
        <v>3</v>
      </c>
      <c r="L9" s="19" t="s">
        <v>32</v>
      </c>
      <c r="M9" s="19">
        <v>1</v>
      </c>
      <c r="N9" s="19" t="s">
        <v>390</v>
      </c>
      <c r="O9" s="19" t="s">
        <v>43</v>
      </c>
      <c r="P9" s="19" t="s">
        <v>44</v>
      </c>
      <c r="Q9" s="19"/>
    </row>
    <row r="10" s="83" customFormat="1" ht="27.95" customHeight="1" spans="1:17">
      <c r="A10" s="51">
        <v>4</v>
      </c>
      <c r="B10" s="19" t="s">
        <v>45</v>
      </c>
      <c r="C10" s="19" t="s">
        <v>51</v>
      </c>
      <c r="D10" s="19" t="s">
        <v>387</v>
      </c>
      <c r="E10" s="19" t="s">
        <v>52</v>
      </c>
      <c r="F10" s="19">
        <v>200</v>
      </c>
      <c r="G10" s="19">
        <v>200</v>
      </c>
      <c r="H10" s="19" t="s">
        <v>388</v>
      </c>
      <c r="I10" s="19" t="s">
        <v>39</v>
      </c>
      <c r="J10" s="115" t="s">
        <v>385</v>
      </c>
      <c r="K10" s="19">
        <v>200</v>
      </c>
      <c r="L10" s="19" t="s">
        <v>32</v>
      </c>
      <c r="M10" s="19">
        <v>1</v>
      </c>
      <c r="N10" s="19" t="s">
        <v>390</v>
      </c>
      <c r="O10" s="19" t="s">
        <v>43</v>
      </c>
      <c r="P10" s="19" t="s">
        <v>44</v>
      </c>
      <c r="Q10" s="19"/>
    </row>
    <row r="11" s="83" customFormat="1" ht="40" customHeight="1" spans="1:17">
      <c r="A11" s="51">
        <v>5</v>
      </c>
      <c r="B11" s="19" t="s">
        <v>45</v>
      </c>
      <c r="C11" s="19" t="s">
        <v>55</v>
      </c>
      <c r="D11" s="19" t="s">
        <v>387</v>
      </c>
      <c r="E11" s="19" t="s">
        <v>56</v>
      </c>
      <c r="F11" s="19">
        <f>85.2+48.859952</f>
        <v>134.059952</v>
      </c>
      <c r="G11" s="19">
        <f>85.2+48.859952</f>
        <v>134.059952</v>
      </c>
      <c r="H11" s="19" t="s">
        <v>388</v>
      </c>
      <c r="I11" s="19" t="s">
        <v>39</v>
      </c>
      <c r="J11" s="115" t="s">
        <v>385</v>
      </c>
      <c r="K11" s="19">
        <v>112.490825</v>
      </c>
      <c r="L11" s="19" t="s">
        <v>32</v>
      </c>
      <c r="M11" s="19">
        <v>1</v>
      </c>
      <c r="N11" s="19" t="s">
        <v>391</v>
      </c>
      <c r="O11" s="19" t="s">
        <v>60</v>
      </c>
      <c r="P11" s="19" t="s">
        <v>61</v>
      </c>
      <c r="Q11" s="19"/>
    </row>
    <row r="12" s="83" customFormat="1" ht="24" customHeight="1" spans="1:17">
      <c r="A12" s="51">
        <v>6</v>
      </c>
      <c r="B12" s="19" t="s">
        <v>45</v>
      </c>
      <c r="C12" s="19" t="s">
        <v>62</v>
      </c>
      <c r="D12" s="19" t="s">
        <v>369</v>
      </c>
      <c r="E12" s="19" t="s">
        <v>63</v>
      </c>
      <c r="F12" s="19">
        <v>615.75</v>
      </c>
      <c r="G12" s="19">
        <v>615.75</v>
      </c>
      <c r="H12" s="19" t="s">
        <v>388</v>
      </c>
      <c r="I12" s="19" t="s">
        <v>39</v>
      </c>
      <c r="J12" s="115" t="s">
        <v>385</v>
      </c>
      <c r="K12" s="19">
        <v>615.75</v>
      </c>
      <c r="L12" s="19" t="s">
        <v>32</v>
      </c>
      <c r="M12" s="19">
        <v>1</v>
      </c>
      <c r="N12" s="19" t="s">
        <v>65</v>
      </c>
      <c r="O12" s="19" t="s">
        <v>66</v>
      </c>
      <c r="P12" s="19" t="s">
        <v>67</v>
      </c>
      <c r="Q12" s="19"/>
    </row>
    <row r="13" s="83" customFormat="1" ht="33" customHeight="1" spans="1:17">
      <c r="A13" s="51">
        <v>7</v>
      </c>
      <c r="B13" s="19" t="s">
        <v>68</v>
      </c>
      <c r="C13" s="19" t="s">
        <v>69</v>
      </c>
      <c r="D13" s="19" t="s">
        <v>387</v>
      </c>
      <c r="E13" s="19" t="s">
        <v>70</v>
      </c>
      <c r="F13" s="19">
        <v>82.8</v>
      </c>
      <c r="G13" s="19">
        <v>82.8</v>
      </c>
      <c r="H13" s="96" t="s">
        <v>392</v>
      </c>
      <c r="I13" s="19" t="s">
        <v>31</v>
      </c>
      <c r="J13" s="115" t="s">
        <v>393</v>
      </c>
      <c r="K13" s="19"/>
      <c r="L13" s="19" t="s">
        <v>32</v>
      </c>
      <c r="M13" s="19">
        <v>1</v>
      </c>
      <c r="N13" s="19" t="s">
        <v>394</v>
      </c>
      <c r="O13" s="19" t="s">
        <v>74</v>
      </c>
      <c r="P13" s="19" t="s">
        <v>75</v>
      </c>
      <c r="Q13" s="19"/>
    </row>
    <row r="14" s="83" customFormat="1" ht="69" customHeight="1" spans="1:17">
      <c r="A14" s="97">
        <v>8</v>
      </c>
      <c r="B14" s="98" t="s">
        <v>76</v>
      </c>
      <c r="C14" s="98" t="s">
        <v>395</v>
      </c>
      <c r="D14" s="98" t="s">
        <v>387</v>
      </c>
      <c r="E14" s="98" t="s">
        <v>78</v>
      </c>
      <c r="F14" s="98">
        <f>G14+G15+G16+G17+G18</f>
        <v>450</v>
      </c>
      <c r="G14" s="19">
        <v>131</v>
      </c>
      <c r="H14" s="19" t="s">
        <v>396</v>
      </c>
      <c r="I14" s="19" t="s">
        <v>31</v>
      </c>
      <c r="J14" s="115" t="s">
        <v>385</v>
      </c>
      <c r="K14" s="19">
        <v>289</v>
      </c>
      <c r="L14" s="98" t="s">
        <v>32</v>
      </c>
      <c r="M14" s="98">
        <v>1</v>
      </c>
      <c r="N14" s="98" t="s">
        <v>397</v>
      </c>
      <c r="O14" s="98" t="s">
        <v>82</v>
      </c>
      <c r="P14" s="98" t="s">
        <v>83</v>
      </c>
      <c r="Q14" s="98"/>
    </row>
    <row r="15" s="83" customFormat="1" ht="28" customHeight="1" spans="1:17">
      <c r="A15" s="99"/>
      <c r="B15" s="100"/>
      <c r="C15" s="100"/>
      <c r="D15" s="100"/>
      <c r="E15" s="100"/>
      <c r="F15" s="100"/>
      <c r="G15" s="19">
        <v>30</v>
      </c>
      <c r="H15" s="19" t="s">
        <v>384</v>
      </c>
      <c r="I15" s="19" t="s">
        <v>31</v>
      </c>
      <c r="J15" s="115" t="s">
        <v>385</v>
      </c>
      <c r="K15" s="19"/>
      <c r="L15" s="100"/>
      <c r="M15" s="100"/>
      <c r="N15" s="100"/>
      <c r="O15" s="100"/>
      <c r="P15" s="100"/>
      <c r="Q15" s="100"/>
    </row>
    <row r="16" s="83" customFormat="1" ht="28" customHeight="1" spans="1:17">
      <c r="A16" s="99"/>
      <c r="B16" s="100"/>
      <c r="C16" s="100"/>
      <c r="D16" s="100"/>
      <c r="E16" s="100"/>
      <c r="F16" s="100"/>
      <c r="G16" s="19">
        <v>128</v>
      </c>
      <c r="H16" s="19" t="s">
        <v>384</v>
      </c>
      <c r="I16" s="19" t="s">
        <v>31</v>
      </c>
      <c r="J16" s="115" t="s">
        <v>385</v>
      </c>
      <c r="K16" s="19"/>
      <c r="L16" s="100"/>
      <c r="M16" s="100"/>
      <c r="N16" s="100"/>
      <c r="O16" s="100"/>
      <c r="P16" s="100"/>
      <c r="Q16" s="100"/>
    </row>
    <row r="17" s="83" customFormat="1" ht="28" customHeight="1" spans="1:17">
      <c r="A17" s="99"/>
      <c r="B17" s="100"/>
      <c r="C17" s="100"/>
      <c r="D17" s="100"/>
      <c r="E17" s="100"/>
      <c r="F17" s="100"/>
      <c r="G17" s="19">
        <v>28.646</v>
      </c>
      <c r="H17" s="19" t="s">
        <v>392</v>
      </c>
      <c r="I17" s="19" t="s">
        <v>31</v>
      </c>
      <c r="J17" s="115" t="s">
        <v>393</v>
      </c>
      <c r="K17" s="19">
        <v>161</v>
      </c>
      <c r="L17" s="100"/>
      <c r="M17" s="100"/>
      <c r="N17" s="100"/>
      <c r="O17" s="100"/>
      <c r="P17" s="100"/>
      <c r="Q17" s="100"/>
    </row>
    <row r="18" s="83" customFormat="1" ht="28" customHeight="1" spans="1:17">
      <c r="A18" s="101"/>
      <c r="B18" s="102"/>
      <c r="C18" s="102"/>
      <c r="D18" s="102"/>
      <c r="E18" s="102"/>
      <c r="F18" s="102"/>
      <c r="G18" s="19">
        <f>235.6259-103.2719</f>
        <v>132.354</v>
      </c>
      <c r="H18" s="19" t="s">
        <v>392</v>
      </c>
      <c r="I18" s="19" t="s">
        <v>31</v>
      </c>
      <c r="J18" s="115" t="s">
        <v>398</v>
      </c>
      <c r="K18" s="19"/>
      <c r="L18" s="102"/>
      <c r="M18" s="102"/>
      <c r="N18" s="102"/>
      <c r="O18" s="102"/>
      <c r="P18" s="102"/>
      <c r="Q18" s="102"/>
    </row>
    <row r="19" s="83" customFormat="1" ht="27" customHeight="1" spans="1:17">
      <c r="A19" s="51">
        <v>9</v>
      </c>
      <c r="B19" s="19" t="s">
        <v>84</v>
      </c>
      <c r="C19" s="19" t="s">
        <v>29</v>
      </c>
      <c r="D19" s="19" t="s">
        <v>387</v>
      </c>
      <c r="E19" s="19" t="s">
        <v>85</v>
      </c>
      <c r="F19" s="19">
        <v>52.07192</v>
      </c>
      <c r="G19" s="19">
        <v>52.07192</v>
      </c>
      <c r="H19" s="19" t="s">
        <v>388</v>
      </c>
      <c r="I19" s="19" t="s">
        <v>39</v>
      </c>
      <c r="J19" s="115" t="s">
        <v>385</v>
      </c>
      <c r="K19" s="19">
        <v>52.07192</v>
      </c>
      <c r="L19" s="19" t="s">
        <v>32</v>
      </c>
      <c r="M19" s="19">
        <v>1</v>
      </c>
      <c r="N19" s="19" t="s">
        <v>399</v>
      </c>
      <c r="O19" s="19" t="s">
        <v>82</v>
      </c>
      <c r="P19" s="19" t="s">
        <v>83</v>
      </c>
      <c r="Q19" s="19"/>
    </row>
    <row r="20" s="83" customFormat="1" ht="29" customHeight="1" spans="1:17">
      <c r="A20" s="51">
        <v>10</v>
      </c>
      <c r="B20" s="19" t="s">
        <v>88</v>
      </c>
      <c r="C20" s="19" t="s">
        <v>89</v>
      </c>
      <c r="D20" s="19" t="s">
        <v>387</v>
      </c>
      <c r="E20" s="19" t="s">
        <v>88</v>
      </c>
      <c r="F20" s="19">
        <v>150</v>
      </c>
      <c r="G20" s="19">
        <v>150</v>
      </c>
      <c r="H20" s="19" t="s">
        <v>384</v>
      </c>
      <c r="I20" s="19" t="s">
        <v>31</v>
      </c>
      <c r="J20" s="115" t="s">
        <v>385</v>
      </c>
      <c r="K20" s="19">
        <v>150</v>
      </c>
      <c r="L20" s="19" t="s">
        <v>32</v>
      </c>
      <c r="M20" s="19">
        <v>1</v>
      </c>
      <c r="N20" s="19" t="s">
        <v>389</v>
      </c>
      <c r="O20" s="19" t="s">
        <v>92</v>
      </c>
      <c r="P20" s="19" t="s">
        <v>93</v>
      </c>
      <c r="Q20" s="19"/>
    </row>
    <row r="21" s="83" customFormat="1" ht="39" customHeight="1" spans="1:17">
      <c r="A21" s="51">
        <v>11</v>
      </c>
      <c r="B21" s="19" t="s">
        <v>94</v>
      </c>
      <c r="C21" s="19" t="s">
        <v>29</v>
      </c>
      <c r="D21" s="19" t="s">
        <v>387</v>
      </c>
      <c r="E21" s="19" t="s">
        <v>95</v>
      </c>
      <c r="F21" s="19">
        <v>200</v>
      </c>
      <c r="G21" s="19">
        <v>200</v>
      </c>
      <c r="H21" s="19" t="s">
        <v>384</v>
      </c>
      <c r="I21" s="19" t="s">
        <v>31</v>
      </c>
      <c r="J21" s="115" t="s">
        <v>385</v>
      </c>
      <c r="K21" s="19">
        <v>200</v>
      </c>
      <c r="L21" s="19" t="s">
        <v>32</v>
      </c>
      <c r="M21" s="19">
        <v>1</v>
      </c>
      <c r="N21" s="19" t="s">
        <v>389</v>
      </c>
      <c r="O21" s="19" t="s">
        <v>92</v>
      </c>
      <c r="P21" s="19" t="s">
        <v>93</v>
      </c>
      <c r="Q21" s="19"/>
    </row>
    <row r="22" s="83" customFormat="1" ht="34" customHeight="1" spans="1:17">
      <c r="A22" s="51">
        <v>12</v>
      </c>
      <c r="B22" s="19" t="s">
        <v>96</v>
      </c>
      <c r="C22" s="19" t="s">
        <v>97</v>
      </c>
      <c r="D22" s="19" t="s">
        <v>387</v>
      </c>
      <c r="E22" s="19" t="s">
        <v>98</v>
      </c>
      <c r="F22" s="19">
        <v>250</v>
      </c>
      <c r="G22" s="19">
        <v>250</v>
      </c>
      <c r="H22" s="19" t="s">
        <v>384</v>
      </c>
      <c r="I22" s="19" t="s">
        <v>31</v>
      </c>
      <c r="J22" s="115" t="s">
        <v>385</v>
      </c>
      <c r="K22" s="19">
        <v>250</v>
      </c>
      <c r="L22" s="19" t="s">
        <v>32</v>
      </c>
      <c r="M22" s="19">
        <v>1</v>
      </c>
      <c r="N22" s="19" t="s">
        <v>389</v>
      </c>
      <c r="O22" s="19" t="s">
        <v>92</v>
      </c>
      <c r="P22" s="19" t="s">
        <v>93</v>
      </c>
      <c r="Q22" s="19"/>
    </row>
    <row r="23" s="83" customFormat="1" ht="30" customHeight="1" spans="1:17">
      <c r="A23" s="51">
        <v>13</v>
      </c>
      <c r="B23" s="19" t="s">
        <v>99</v>
      </c>
      <c r="C23" s="19" t="s">
        <v>100</v>
      </c>
      <c r="D23" s="19" t="s">
        <v>387</v>
      </c>
      <c r="E23" s="19" t="s">
        <v>101</v>
      </c>
      <c r="F23" s="19">
        <v>244</v>
      </c>
      <c r="G23" s="19">
        <v>244</v>
      </c>
      <c r="H23" s="19" t="s">
        <v>392</v>
      </c>
      <c r="I23" s="19" t="s">
        <v>31</v>
      </c>
      <c r="J23" s="115" t="s">
        <v>393</v>
      </c>
      <c r="K23" s="19">
        <v>244</v>
      </c>
      <c r="L23" s="19" t="s">
        <v>32</v>
      </c>
      <c r="M23" s="19">
        <v>1</v>
      </c>
      <c r="N23" s="19" t="s">
        <v>389</v>
      </c>
      <c r="O23" s="19" t="s">
        <v>92</v>
      </c>
      <c r="P23" s="19" t="s">
        <v>93</v>
      </c>
      <c r="Q23" s="19"/>
    </row>
    <row r="24" s="83" customFormat="1" ht="93" customHeight="1" spans="1:17">
      <c r="A24" s="97">
        <v>14</v>
      </c>
      <c r="B24" s="98" t="s">
        <v>102</v>
      </c>
      <c r="C24" s="98" t="s">
        <v>29</v>
      </c>
      <c r="D24" s="98" t="s">
        <v>387</v>
      </c>
      <c r="E24" s="98" t="s">
        <v>103</v>
      </c>
      <c r="F24" s="98">
        <f>SUM(G24+G25)</f>
        <v>789.72</v>
      </c>
      <c r="G24" s="19">
        <v>7</v>
      </c>
      <c r="H24" s="19" t="s">
        <v>396</v>
      </c>
      <c r="I24" s="19" t="s">
        <v>31</v>
      </c>
      <c r="J24" s="115" t="s">
        <v>385</v>
      </c>
      <c r="K24" s="98">
        <v>1000</v>
      </c>
      <c r="L24" s="98" t="s">
        <v>32</v>
      </c>
      <c r="M24" s="98">
        <v>1</v>
      </c>
      <c r="N24" s="98" t="s">
        <v>400</v>
      </c>
      <c r="O24" s="98" t="s">
        <v>92</v>
      </c>
      <c r="P24" s="98" t="s">
        <v>93</v>
      </c>
      <c r="Q24" s="98"/>
    </row>
    <row r="25" s="83" customFormat="1" ht="37" customHeight="1" spans="1:17">
      <c r="A25" s="101"/>
      <c r="B25" s="102"/>
      <c r="C25" s="102"/>
      <c r="D25" s="102"/>
      <c r="E25" s="102"/>
      <c r="F25" s="102"/>
      <c r="G25" s="19">
        <v>782.72</v>
      </c>
      <c r="H25" s="19" t="s">
        <v>396</v>
      </c>
      <c r="I25" s="19" t="s">
        <v>132</v>
      </c>
      <c r="J25" s="115" t="s">
        <v>385</v>
      </c>
      <c r="K25" s="102"/>
      <c r="L25" s="102"/>
      <c r="M25" s="102"/>
      <c r="N25" s="102"/>
      <c r="O25" s="102"/>
      <c r="P25" s="102"/>
      <c r="Q25" s="102"/>
    </row>
    <row r="26" s="83" customFormat="1" ht="28" customHeight="1" spans="1:17">
      <c r="A26" s="51">
        <v>15</v>
      </c>
      <c r="B26" s="19" t="s">
        <v>106</v>
      </c>
      <c r="C26" s="19" t="s">
        <v>29</v>
      </c>
      <c r="D26" s="19" t="s">
        <v>387</v>
      </c>
      <c r="E26" s="19" t="s">
        <v>401</v>
      </c>
      <c r="F26" s="19">
        <v>150.7</v>
      </c>
      <c r="G26" s="19">
        <v>150.7</v>
      </c>
      <c r="H26" s="19" t="s">
        <v>396</v>
      </c>
      <c r="I26" s="19" t="s">
        <v>31</v>
      </c>
      <c r="J26" s="115" t="s">
        <v>385</v>
      </c>
      <c r="K26" s="19">
        <v>200</v>
      </c>
      <c r="L26" s="19" t="s">
        <v>32</v>
      </c>
      <c r="M26" s="19">
        <v>1</v>
      </c>
      <c r="N26" s="19" t="s">
        <v>108</v>
      </c>
      <c r="O26" s="19" t="s">
        <v>92</v>
      </c>
      <c r="P26" s="19" t="s">
        <v>93</v>
      </c>
      <c r="Q26" s="19"/>
    </row>
    <row r="27" s="83" customFormat="1" ht="38.1" customHeight="1" spans="1:17">
      <c r="A27" s="97">
        <v>16</v>
      </c>
      <c r="B27" s="98" t="s">
        <v>402</v>
      </c>
      <c r="C27" s="98" t="s">
        <v>110</v>
      </c>
      <c r="D27" s="98" t="s">
        <v>387</v>
      </c>
      <c r="E27" s="98" t="s">
        <v>111</v>
      </c>
      <c r="F27" s="98">
        <v>491</v>
      </c>
      <c r="G27" s="19">
        <f>712.4-509</f>
        <v>203.4</v>
      </c>
      <c r="H27" s="19" t="s">
        <v>403</v>
      </c>
      <c r="I27" s="19" t="s">
        <v>31</v>
      </c>
      <c r="J27" s="115" t="s">
        <v>404</v>
      </c>
      <c r="K27" s="98">
        <v>116</v>
      </c>
      <c r="L27" s="98" t="s">
        <v>32</v>
      </c>
      <c r="M27" s="98">
        <v>1</v>
      </c>
      <c r="N27" s="98" t="s">
        <v>112</v>
      </c>
      <c r="O27" s="98" t="s">
        <v>92</v>
      </c>
      <c r="P27" s="98" t="s">
        <v>93</v>
      </c>
      <c r="Q27" s="98"/>
    </row>
    <row r="28" s="83" customFormat="1" ht="28" customHeight="1" spans="1:17">
      <c r="A28" s="99"/>
      <c r="B28" s="100"/>
      <c r="C28" s="100"/>
      <c r="D28" s="100"/>
      <c r="E28" s="100"/>
      <c r="F28" s="100"/>
      <c r="G28" s="19">
        <v>8.8</v>
      </c>
      <c r="H28" s="19" t="s">
        <v>405</v>
      </c>
      <c r="I28" s="19" t="s">
        <v>31</v>
      </c>
      <c r="J28" s="115" t="s">
        <v>393</v>
      </c>
      <c r="K28" s="100"/>
      <c r="L28" s="100"/>
      <c r="M28" s="100"/>
      <c r="N28" s="100"/>
      <c r="O28" s="100"/>
      <c r="P28" s="100"/>
      <c r="Q28" s="100"/>
    </row>
    <row r="29" s="83" customFormat="1" ht="28" customHeight="1" spans="1:17">
      <c r="A29" s="99"/>
      <c r="B29" s="100"/>
      <c r="C29" s="100"/>
      <c r="D29" s="100"/>
      <c r="E29" s="100"/>
      <c r="F29" s="100"/>
      <c r="G29" s="19">
        <v>7.8</v>
      </c>
      <c r="H29" s="19" t="s">
        <v>406</v>
      </c>
      <c r="I29" s="19" t="s">
        <v>31</v>
      </c>
      <c r="J29" s="115" t="s">
        <v>393</v>
      </c>
      <c r="K29" s="100"/>
      <c r="L29" s="100"/>
      <c r="M29" s="100"/>
      <c r="N29" s="100"/>
      <c r="O29" s="100"/>
      <c r="P29" s="100"/>
      <c r="Q29" s="100"/>
    </row>
    <row r="30" s="83" customFormat="1" ht="28" customHeight="1" spans="1:17">
      <c r="A30" s="99"/>
      <c r="B30" s="100"/>
      <c r="C30" s="100"/>
      <c r="D30" s="100"/>
      <c r="E30" s="100"/>
      <c r="F30" s="100"/>
      <c r="G30" s="19">
        <v>1</v>
      </c>
      <c r="H30" s="19" t="s">
        <v>407</v>
      </c>
      <c r="I30" s="19" t="s">
        <v>31</v>
      </c>
      <c r="J30" s="115" t="s">
        <v>393</v>
      </c>
      <c r="K30" s="100"/>
      <c r="L30" s="100"/>
      <c r="M30" s="100"/>
      <c r="N30" s="100"/>
      <c r="O30" s="100"/>
      <c r="P30" s="100"/>
      <c r="Q30" s="100"/>
    </row>
    <row r="31" s="83" customFormat="1" ht="28" customHeight="1" spans="1:17">
      <c r="A31" s="99"/>
      <c r="B31" s="100"/>
      <c r="C31" s="100"/>
      <c r="D31" s="100"/>
      <c r="E31" s="100"/>
      <c r="F31" s="100"/>
      <c r="G31" s="19">
        <v>249</v>
      </c>
      <c r="H31" s="19" t="s">
        <v>408</v>
      </c>
      <c r="I31" s="19" t="s">
        <v>31</v>
      </c>
      <c r="J31" s="115" t="s">
        <v>393</v>
      </c>
      <c r="K31" s="100"/>
      <c r="L31" s="100"/>
      <c r="M31" s="100"/>
      <c r="N31" s="100"/>
      <c r="O31" s="100"/>
      <c r="P31" s="100"/>
      <c r="Q31" s="100"/>
    </row>
    <row r="32" s="83" customFormat="1" ht="28" customHeight="1" spans="1:17">
      <c r="A32" s="99"/>
      <c r="B32" s="100"/>
      <c r="C32" s="100"/>
      <c r="D32" s="102"/>
      <c r="E32" s="100"/>
      <c r="F32" s="100"/>
      <c r="G32" s="19">
        <v>21</v>
      </c>
      <c r="H32" s="19" t="s">
        <v>392</v>
      </c>
      <c r="I32" s="19" t="s">
        <v>31</v>
      </c>
      <c r="J32" s="115" t="s">
        <v>393</v>
      </c>
      <c r="K32" s="100"/>
      <c r="L32" s="100"/>
      <c r="M32" s="100"/>
      <c r="N32" s="100"/>
      <c r="O32" s="100"/>
      <c r="P32" s="100"/>
      <c r="Q32" s="100"/>
    </row>
    <row r="33" s="83" customFormat="1" ht="31" customHeight="1" spans="1:17">
      <c r="A33" s="51">
        <v>17</v>
      </c>
      <c r="B33" s="19" t="s">
        <v>113</v>
      </c>
      <c r="C33" s="19" t="s">
        <v>29</v>
      </c>
      <c r="D33" s="19" t="s">
        <v>387</v>
      </c>
      <c r="E33" s="19" t="s">
        <v>114</v>
      </c>
      <c r="F33" s="19">
        <v>100</v>
      </c>
      <c r="G33" s="19">
        <v>100</v>
      </c>
      <c r="H33" s="19" t="s">
        <v>388</v>
      </c>
      <c r="I33" s="19" t="s">
        <v>39</v>
      </c>
      <c r="J33" s="115" t="s">
        <v>385</v>
      </c>
      <c r="K33" s="19">
        <v>100</v>
      </c>
      <c r="L33" s="19" t="s">
        <v>32</v>
      </c>
      <c r="M33" s="19">
        <v>1</v>
      </c>
      <c r="N33" s="19" t="s">
        <v>115</v>
      </c>
      <c r="O33" s="19" t="s">
        <v>92</v>
      </c>
      <c r="P33" s="19" t="s">
        <v>93</v>
      </c>
      <c r="Q33" s="19"/>
    </row>
    <row r="34" s="83" customFormat="1" ht="24" customHeight="1" spans="1:17">
      <c r="A34" s="51">
        <v>18</v>
      </c>
      <c r="B34" s="19" t="s">
        <v>116</v>
      </c>
      <c r="C34" s="19" t="s">
        <v>117</v>
      </c>
      <c r="D34" s="19" t="s">
        <v>387</v>
      </c>
      <c r="E34" s="19" t="s">
        <v>118</v>
      </c>
      <c r="F34" s="19">
        <v>30</v>
      </c>
      <c r="G34" s="19">
        <v>30</v>
      </c>
      <c r="H34" s="19" t="s">
        <v>392</v>
      </c>
      <c r="I34" s="19" t="s">
        <v>31</v>
      </c>
      <c r="J34" s="115" t="s">
        <v>393</v>
      </c>
      <c r="K34" s="19"/>
      <c r="L34" s="19" t="s">
        <v>32</v>
      </c>
      <c r="M34" s="19">
        <v>1</v>
      </c>
      <c r="N34" s="19" t="s">
        <v>400</v>
      </c>
      <c r="O34" s="19" t="s">
        <v>121</v>
      </c>
      <c r="P34" s="19" t="s">
        <v>122</v>
      </c>
      <c r="Q34" s="19"/>
    </row>
    <row r="35" s="83" customFormat="1" ht="82" customHeight="1" spans="1:17">
      <c r="A35" s="97">
        <v>19</v>
      </c>
      <c r="B35" s="98" t="s">
        <v>143</v>
      </c>
      <c r="C35" s="98" t="s">
        <v>144</v>
      </c>
      <c r="D35" s="98" t="s">
        <v>387</v>
      </c>
      <c r="E35" s="98" t="s">
        <v>145</v>
      </c>
      <c r="F35" s="98">
        <v>1500</v>
      </c>
      <c r="G35" s="19">
        <v>1000</v>
      </c>
      <c r="H35" s="19" t="s">
        <v>396</v>
      </c>
      <c r="I35" s="19" t="s">
        <v>31</v>
      </c>
      <c r="J35" s="115" t="s">
        <v>385</v>
      </c>
      <c r="K35" s="98">
        <v>1000</v>
      </c>
      <c r="L35" s="98" t="s">
        <v>32</v>
      </c>
      <c r="M35" s="98">
        <v>1</v>
      </c>
      <c r="N35" s="98" t="s">
        <v>409</v>
      </c>
      <c r="O35" s="98" t="s">
        <v>147</v>
      </c>
      <c r="P35" s="98" t="s">
        <v>148</v>
      </c>
      <c r="Q35" s="98"/>
    </row>
    <row r="36" s="83" customFormat="1" ht="82" customHeight="1" spans="1:17">
      <c r="A36" s="101"/>
      <c r="B36" s="102"/>
      <c r="C36" s="102"/>
      <c r="D36" s="102"/>
      <c r="E36" s="102"/>
      <c r="F36" s="102"/>
      <c r="G36" s="19">
        <v>500</v>
      </c>
      <c r="H36" s="19" t="s">
        <v>384</v>
      </c>
      <c r="I36" s="19" t="s">
        <v>31</v>
      </c>
      <c r="J36" s="115" t="s">
        <v>385</v>
      </c>
      <c r="K36" s="102"/>
      <c r="L36" s="102"/>
      <c r="M36" s="102"/>
      <c r="N36" s="102"/>
      <c r="O36" s="102"/>
      <c r="P36" s="102"/>
      <c r="Q36" s="102"/>
    </row>
    <row r="37" s="83" customFormat="1" ht="24" customHeight="1" spans="1:17">
      <c r="A37" s="51">
        <v>20</v>
      </c>
      <c r="B37" s="19" t="s">
        <v>410</v>
      </c>
      <c r="C37" s="19" t="s">
        <v>29</v>
      </c>
      <c r="D37" s="19" t="s">
        <v>387</v>
      </c>
      <c r="E37" s="19" t="s">
        <v>411</v>
      </c>
      <c r="F37" s="19">
        <v>600</v>
      </c>
      <c r="G37" s="19">
        <v>600</v>
      </c>
      <c r="H37" s="19" t="s">
        <v>388</v>
      </c>
      <c r="I37" s="19" t="s">
        <v>39</v>
      </c>
      <c r="J37" s="115" t="s">
        <v>385</v>
      </c>
      <c r="K37" s="19">
        <v>271.074999</v>
      </c>
      <c r="L37" s="19" t="s">
        <v>32</v>
      </c>
      <c r="M37" s="19">
        <v>1</v>
      </c>
      <c r="N37" s="19" t="s">
        <v>412</v>
      </c>
      <c r="O37" s="19" t="s">
        <v>34</v>
      </c>
      <c r="P37" s="19" t="s">
        <v>35</v>
      </c>
      <c r="Q37" s="19"/>
    </row>
    <row r="38" s="83" customFormat="1" ht="41" customHeight="1" spans="1:17">
      <c r="A38" s="97">
        <v>21</v>
      </c>
      <c r="B38" s="98" t="s">
        <v>150</v>
      </c>
      <c r="C38" s="98" t="s">
        <v>151</v>
      </c>
      <c r="D38" s="98" t="s">
        <v>387</v>
      </c>
      <c r="E38" s="98" t="s">
        <v>152</v>
      </c>
      <c r="F38" s="98">
        <f>G38+G39+G40+G41+G42</f>
        <v>2325</v>
      </c>
      <c r="G38" s="19">
        <v>1000</v>
      </c>
      <c r="H38" s="19" t="s">
        <v>396</v>
      </c>
      <c r="I38" s="19" t="s">
        <v>31</v>
      </c>
      <c r="J38" s="115" t="s">
        <v>385</v>
      </c>
      <c r="K38" s="98">
        <v>1300</v>
      </c>
      <c r="L38" s="98" t="s">
        <v>32</v>
      </c>
      <c r="M38" s="98">
        <v>1</v>
      </c>
      <c r="N38" s="98" t="s">
        <v>153</v>
      </c>
      <c r="O38" s="98" t="s">
        <v>34</v>
      </c>
      <c r="P38" s="98" t="s">
        <v>35</v>
      </c>
      <c r="Q38" s="98"/>
    </row>
    <row r="39" s="83" customFormat="1" ht="41" customHeight="1" spans="1:17">
      <c r="A39" s="99"/>
      <c r="B39" s="100"/>
      <c r="C39" s="100"/>
      <c r="D39" s="100"/>
      <c r="E39" s="100"/>
      <c r="F39" s="100"/>
      <c r="G39" s="19">
        <v>300</v>
      </c>
      <c r="H39" s="19" t="s">
        <v>384</v>
      </c>
      <c r="I39" s="19" t="s">
        <v>31</v>
      </c>
      <c r="J39" s="115" t="s">
        <v>385</v>
      </c>
      <c r="K39" s="102"/>
      <c r="L39" s="100"/>
      <c r="M39" s="100"/>
      <c r="N39" s="100"/>
      <c r="O39" s="100"/>
      <c r="P39" s="100"/>
      <c r="Q39" s="102"/>
    </row>
    <row r="40" s="83" customFormat="1" ht="41" customHeight="1" spans="1:17">
      <c r="A40" s="99"/>
      <c r="B40" s="100"/>
      <c r="C40" s="100"/>
      <c r="D40" s="100"/>
      <c r="E40" s="100"/>
      <c r="F40" s="100"/>
      <c r="G40" s="103">
        <v>210.28</v>
      </c>
      <c r="H40" s="19" t="s">
        <v>396</v>
      </c>
      <c r="I40" s="19" t="s">
        <v>132</v>
      </c>
      <c r="J40" s="115" t="s">
        <v>385</v>
      </c>
      <c r="K40" s="100"/>
      <c r="L40" s="100"/>
      <c r="M40" s="100"/>
      <c r="N40" s="100"/>
      <c r="O40" s="100"/>
      <c r="P40" s="100"/>
      <c r="Q40" s="100"/>
    </row>
    <row r="41" s="83" customFormat="1" ht="41" customHeight="1" spans="1:17">
      <c r="A41" s="99"/>
      <c r="B41" s="100"/>
      <c r="C41" s="100"/>
      <c r="D41" s="100"/>
      <c r="E41" s="100"/>
      <c r="F41" s="100"/>
      <c r="G41" s="103">
        <v>155.7621</v>
      </c>
      <c r="H41" s="19" t="s">
        <v>396</v>
      </c>
      <c r="I41" s="19" t="s">
        <v>31</v>
      </c>
      <c r="J41" s="115" t="s">
        <v>385</v>
      </c>
      <c r="K41" s="100">
        <f>G42+G39</f>
        <v>958.9579</v>
      </c>
      <c r="L41" s="100"/>
      <c r="M41" s="100"/>
      <c r="N41" s="100"/>
      <c r="O41" s="100"/>
      <c r="P41" s="100"/>
      <c r="Q41" s="100"/>
    </row>
    <row r="42" s="83" customFormat="1" ht="41" customHeight="1" spans="1:17">
      <c r="A42" s="99"/>
      <c r="B42" s="100"/>
      <c r="C42" s="100"/>
      <c r="D42" s="100"/>
      <c r="E42" s="100"/>
      <c r="F42" s="100"/>
      <c r="G42" s="103">
        <v>658.9579</v>
      </c>
      <c r="H42" s="19" t="s">
        <v>384</v>
      </c>
      <c r="I42" s="19" t="s">
        <v>31</v>
      </c>
      <c r="J42" s="115" t="s">
        <v>385</v>
      </c>
      <c r="K42" s="100"/>
      <c r="L42" s="100"/>
      <c r="M42" s="100"/>
      <c r="N42" s="100"/>
      <c r="O42" s="100"/>
      <c r="P42" s="100"/>
      <c r="Q42" s="100"/>
    </row>
    <row r="43" s="83" customFormat="1" ht="38" customHeight="1" spans="1:17">
      <c r="A43" s="97">
        <v>22</v>
      </c>
      <c r="B43" s="98" t="s">
        <v>154</v>
      </c>
      <c r="C43" s="98" t="s">
        <v>155</v>
      </c>
      <c r="D43" s="98" t="s">
        <v>387</v>
      </c>
      <c r="E43" s="98" t="s">
        <v>152</v>
      </c>
      <c r="F43" s="98">
        <f>G43+G44+G45+G46+G47++G48+G49+G50+G51</f>
        <v>1959.08879</v>
      </c>
      <c r="G43" s="19">
        <v>850</v>
      </c>
      <c r="H43" s="19" t="s">
        <v>396</v>
      </c>
      <c r="I43" s="19" t="s">
        <v>31</v>
      </c>
      <c r="J43" s="115" t="s">
        <v>385</v>
      </c>
      <c r="K43" s="98">
        <v>1150</v>
      </c>
      <c r="L43" s="98" t="s">
        <v>32</v>
      </c>
      <c r="M43" s="98">
        <v>1</v>
      </c>
      <c r="N43" s="98" t="s">
        <v>153</v>
      </c>
      <c r="O43" s="98" t="s">
        <v>34</v>
      </c>
      <c r="P43" s="98" t="s">
        <v>35</v>
      </c>
      <c r="Q43" s="98"/>
    </row>
    <row r="44" s="83" customFormat="1" ht="38" customHeight="1" spans="1:17">
      <c r="A44" s="101"/>
      <c r="B44" s="100"/>
      <c r="C44" s="100"/>
      <c r="D44" s="100"/>
      <c r="E44" s="100"/>
      <c r="F44" s="100"/>
      <c r="G44" s="19">
        <v>300</v>
      </c>
      <c r="H44" s="19" t="s">
        <v>384</v>
      </c>
      <c r="I44" s="19" t="s">
        <v>31</v>
      </c>
      <c r="J44" s="115" t="s">
        <v>385</v>
      </c>
      <c r="K44" s="102"/>
      <c r="L44" s="100"/>
      <c r="M44" s="100"/>
      <c r="N44" s="100"/>
      <c r="O44" s="100"/>
      <c r="P44" s="100"/>
      <c r="Q44" s="100"/>
    </row>
    <row r="45" s="83" customFormat="1" ht="38" customHeight="1" spans="1:17">
      <c r="A45" s="101"/>
      <c r="B45" s="100"/>
      <c r="C45" s="100"/>
      <c r="D45" s="100"/>
      <c r="E45" s="100"/>
      <c r="F45" s="100"/>
      <c r="G45" s="103">
        <v>7.112668</v>
      </c>
      <c r="H45" s="19" t="s">
        <v>388</v>
      </c>
      <c r="I45" s="19" t="s">
        <v>39</v>
      </c>
      <c r="J45" s="115" t="s">
        <v>385</v>
      </c>
      <c r="K45" s="102"/>
      <c r="L45" s="102"/>
      <c r="M45" s="102"/>
      <c r="N45" s="102"/>
      <c r="O45" s="102"/>
      <c r="P45" s="102"/>
      <c r="Q45" s="102"/>
    </row>
    <row r="46" s="83" customFormat="1" ht="38" customHeight="1" spans="1:17">
      <c r="A46" s="101"/>
      <c r="B46" s="100"/>
      <c r="C46" s="100"/>
      <c r="D46" s="100"/>
      <c r="E46" s="100"/>
      <c r="F46" s="100"/>
      <c r="G46" s="103">
        <v>94.7421</v>
      </c>
      <c r="H46" s="19" t="s">
        <v>384</v>
      </c>
      <c r="I46" s="19" t="s">
        <v>31</v>
      </c>
      <c r="J46" s="115" t="s">
        <v>385</v>
      </c>
      <c r="K46" s="102"/>
      <c r="L46" s="102"/>
      <c r="M46" s="102"/>
      <c r="N46" s="102"/>
      <c r="O46" s="102"/>
      <c r="P46" s="102"/>
      <c r="Q46" s="102"/>
    </row>
    <row r="47" s="83" customFormat="1" ht="34" customHeight="1" spans="1:17">
      <c r="A47" s="104">
        <v>44</v>
      </c>
      <c r="B47" s="100"/>
      <c r="C47" s="100"/>
      <c r="D47" s="100"/>
      <c r="E47" s="100"/>
      <c r="F47" s="100"/>
      <c r="G47" s="103">
        <v>298.524</v>
      </c>
      <c r="H47" s="19" t="s">
        <v>392</v>
      </c>
      <c r="I47" s="19" t="s">
        <v>132</v>
      </c>
      <c r="J47" s="115" t="s">
        <v>393</v>
      </c>
      <c r="K47" s="116"/>
      <c r="L47" s="104"/>
      <c r="M47" s="104"/>
      <c r="N47" s="104"/>
      <c r="O47" s="104"/>
      <c r="P47" s="104"/>
      <c r="Q47" s="116"/>
    </row>
    <row r="48" s="83" customFormat="1" ht="22" customHeight="1" spans="1:17">
      <c r="A48" s="104"/>
      <c r="B48" s="100"/>
      <c r="C48" s="100"/>
      <c r="D48" s="100"/>
      <c r="E48" s="100"/>
      <c r="F48" s="100"/>
      <c r="G48" s="103">
        <v>308</v>
      </c>
      <c r="H48" s="19" t="s">
        <v>413</v>
      </c>
      <c r="I48" s="19" t="s">
        <v>132</v>
      </c>
      <c r="J48" s="115" t="s">
        <v>414</v>
      </c>
      <c r="K48" s="116"/>
      <c r="L48" s="104"/>
      <c r="M48" s="104"/>
      <c r="N48" s="104"/>
      <c r="O48" s="104"/>
      <c r="P48" s="104"/>
      <c r="Q48" s="116"/>
    </row>
    <row r="49" s="83" customFormat="1" ht="22" customHeight="1" spans="1:17">
      <c r="A49" s="104"/>
      <c r="B49" s="100"/>
      <c r="C49" s="100"/>
      <c r="D49" s="100"/>
      <c r="E49" s="100"/>
      <c r="F49" s="100"/>
      <c r="G49" s="103">
        <v>3.476</v>
      </c>
      <c r="H49" s="19" t="s">
        <v>415</v>
      </c>
      <c r="I49" s="19" t="s">
        <v>132</v>
      </c>
      <c r="J49" s="115" t="s">
        <v>404</v>
      </c>
      <c r="K49" s="116"/>
      <c r="L49" s="104"/>
      <c r="M49" s="104"/>
      <c r="N49" s="104"/>
      <c r="O49" s="104"/>
      <c r="P49" s="104"/>
      <c r="Q49" s="116"/>
    </row>
    <row r="50" s="83" customFormat="1" ht="24" customHeight="1" spans="1:17">
      <c r="A50" s="97"/>
      <c r="B50" s="100"/>
      <c r="C50" s="100"/>
      <c r="D50" s="100"/>
      <c r="E50" s="100"/>
      <c r="F50" s="100"/>
      <c r="G50" s="103">
        <v>10</v>
      </c>
      <c r="H50" s="19" t="s">
        <v>392</v>
      </c>
      <c r="I50" s="19" t="s">
        <v>31</v>
      </c>
      <c r="J50" s="115" t="s">
        <v>393</v>
      </c>
      <c r="K50" s="19"/>
      <c r="L50" s="19"/>
      <c r="M50" s="19"/>
      <c r="N50" s="19"/>
      <c r="O50" s="19"/>
      <c r="P50" s="19"/>
      <c r="Q50" s="19"/>
    </row>
    <row r="51" s="83" customFormat="1" ht="28" customHeight="1" spans="1:17">
      <c r="A51" s="104"/>
      <c r="B51" s="102"/>
      <c r="C51" s="102"/>
      <c r="D51" s="102"/>
      <c r="E51" s="102"/>
      <c r="F51" s="102"/>
      <c r="G51" s="103">
        <f>103.2719-16.037878</f>
        <v>87.234022</v>
      </c>
      <c r="H51" s="19" t="s">
        <v>392</v>
      </c>
      <c r="I51" s="19" t="s">
        <v>31</v>
      </c>
      <c r="J51" s="115" t="s">
        <v>398</v>
      </c>
      <c r="K51" s="116"/>
      <c r="L51" s="104"/>
      <c r="M51" s="104"/>
      <c r="N51" s="104"/>
      <c r="O51" s="104"/>
      <c r="P51" s="104"/>
      <c r="Q51" s="116"/>
    </row>
    <row r="52" s="83" customFormat="1" ht="42.95" customHeight="1" spans="1:18">
      <c r="A52" s="51">
        <v>23</v>
      </c>
      <c r="B52" s="19" t="s">
        <v>156</v>
      </c>
      <c r="C52" s="19" t="s">
        <v>155</v>
      </c>
      <c r="D52" s="19" t="s">
        <v>387</v>
      </c>
      <c r="E52" s="19" t="s">
        <v>157</v>
      </c>
      <c r="F52" s="19">
        <v>58.2579</v>
      </c>
      <c r="G52" s="19">
        <v>58.2579</v>
      </c>
      <c r="H52" s="19" t="s">
        <v>396</v>
      </c>
      <c r="I52" s="19" t="s">
        <v>31</v>
      </c>
      <c r="J52" s="115" t="s">
        <v>385</v>
      </c>
      <c r="K52" s="19">
        <f>45.685+12.5729</f>
        <v>58.2579</v>
      </c>
      <c r="L52" s="19" t="s">
        <v>32</v>
      </c>
      <c r="M52" s="19">
        <v>1</v>
      </c>
      <c r="N52" s="19" t="s">
        <v>160</v>
      </c>
      <c r="O52" s="19" t="s">
        <v>34</v>
      </c>
      <c r="P52" s="19" t="s">
        <v>35</v>
      </c>
      <c r="Q52" s="19"/>
      <c r="R52" s="83">
        <f>60-58.2579</f>
        <v>1.7421</v>
      </c>
    </row>
    <row r="53" s="83" customFormat="1" ht="59" customHeight="1" spans="1:17">
      <c r="A53" s="97">
        <v>24</v>
      </c>
      <c r="B53" s="98" t="s">
        <v>163</v>
      </c>
      <c r="C53" s="98" t="s">
        <v>29</v>
      </c>
      <c r="D53" s="98" t="s">
        <v>416</v>
      </c>
      <c r="E53" s="98" t="s">
        <v>417</v>
      </c>
      <c r="F53" s="98">
        <v>414.3</v>
      </c>
      <c r="G53" s="19">
        <v>390</v>
      </c>
      <c r="H53" s="19" t="s">
        <v>396</v>
      </c>
      <c r="I53" s="19" t="s">
        <v>31</v>
      </c>
      <c r="J53" s="115" t="s">
        <v>385</v>
      </c>
      <c r="K53" s="98">
        <v>414.3</v>
      </c>
      <c r="L53" s="98" t="s">
        <v>32</v>
      </c>
      <c r="M53" s="98">
        <v>1</v>
      </c>
      <c r="N53" s="98" t="s">
        <v>418</v>
      </c>
      <c r="O53" s="98" t="s">
        <v>34</v>
      </c>
      <c r="P53" s="98" t="s">
        <v>35</v>
      </c>
      <c r="Q53" s="98"/>
    </row>
    <row r="54" s="83" customFormat="1" ht="59" customHeight="1" spans="1:17">
      <c r="A54" s="101"/>
      <c r="B54" s="102"/>
      <c r="C54" s="102"/>
      <c r="D54" s="102"/>
      <c r="E54" s="102"/>
      <c r="F54" s="102"/>
      <c r="G54" s="19">
        <v>24.3</v>
      </c>
      <c r="H54" s="19" t="s">
        <v>384</v>
      </c>
      <c r="I54" s="19" t="s">
        <v>31</v>
      </c>
      <c r="J54" s="115" t="s">
        <v>385</v>
      </c>
      <c r="K54" s="102"/>
      <c r="L54" s="102"/>
      <c r="M54" s="102"/>
      <c r="N54" s="102"/>
      <c r="O54" s="102"/>
      <c r="P54" s="102"/>
      <c r="Q54" s="102"/>
    </row>
    <row r="55" s="83" customFormat="1" ht="39" customHeight="1" spans="1:17">
      <c r="A55" s="51">
        <v>25</v>
      </c>
      <c r="B55" s="19" t="s">
        <v>169</v>
      </c>
      <c r="C55" s="19" t="s">
        <v>29</v>
      </c>
      <c r="D55" s="19" t="s">
        <v>387</v>
      </c>
      <c r="E55" s="19" t="s">
        <v>170</v>
      </c>
      <c r="F55" s="19">
        <v>1360.28</v>
      </c>
      <c r="G55" s="19">
        <v>1360.28</v>
      </c>
      <c r="H55" s="19" t="s">
        <v>396</v>
      </c>
      <c r="I55" s="19" t="s">
        <v>31</v>
      </c>
      <c r="J55" s="115" t="s">
        <v>385</v>
      </c>
      <c r="K55" s="19">
        <v>1400</v>
      </c>
      <c r="L55" s="19" t="s">
        <v>171</v>
      </c>
      <c r="M55" s="19">
        <v>1</v>
      </c>
      <c r="N55" s="19" t="s">
        <v>419</v>
      </c>
      <c r="O55" s="19" t="s">
        <v>175</v>
      </c>
      <c r="P55" s="19" t="s">
        <v>176</v>
      </c>
      <c r="Q55" s="19"/>
    </row>
    <row r="56" s="83" customFormat="1" ht="39" customHeight="1" spans="1:17">
      <c r="A56" s="51"/>
      <c r="B56" s="19" t="s">
        <v>123</v>
      </c>
      <c r="C56" s="19" t="s">
        <v>124</v>
      </c>
      <c r="D56" s="19"/>
      <c r="E56" s="19" t="s">
        <v>125</v>
      </c>
      <c r="F56" s="19">
        <v>160</v>
      </c>
      <c r="G56" s="103">
        <v>160</v>
      </c>
      <c r="H56" s="19" t="s">
        <v>396</v>
      </c>
      <c r="I56" s="19" t="s">
        <v>31</v>
      </c>
      <c r="J56" s="115" t="s">
        <v>385</v>
      </c>
      <c r="K56" s="19"/>
      <c r="L56" s="19"/>
      <c r="M56" s="19"/>
      <c r="N56" s="19"/>
      <c r="O56" s="19"/>
      <c r="P56" s="19"/>
      <c r="Q56" s="19"/>
    </row>
    <row r="57" s="83" customFormat="1" ht="39" customHeight="1" spans="1:17">
      <c r="A57" s="51"/>
      <c r="B57" s="19" t="s">
        <v>134</v>
      </c>
      <c r="C57" s="19" t="s">
        <v>135</v>
      </c>
      <c r="D57" s="19"/>
      <c r="E57" s="19" t="s">
        <v>134</v>
      </c>
      <c r="F57" s="19">
        <v>50</v>
      </c>
      <c r="G57" s="103">
        <v>50</v>
      </c>
      <c r="H57" s="19" t="s">
        <v>396</v>
      </c>
      <c r="I57" s="19" t="s">
        <v>31</v>
      </c>
      <c r="J57" s="115" t="s">
        <v>385</v>
      </c>
      <c r="K57" s="19"/>
      <c r="L57" s="19"/>
      <c r="M57" s="19"/>
      <c r="N57" s="19"/>
      <c r="O57" s="19"/>
      <c r="P57" s="19"/>
      <c r="Q57" s="19"/>
    </row>
    <row r="58" s="83" customFormat="1" ht="32" customHeight="1" spans="1:17">
      <c r="A58" s="51">
        <v>26</v>
      </c>
      <c r="B58" s="19" t="s">
        <v>177</v>
      </c>
      <c r="C58" s="19" t="s">
        <v>89</v>
      </c>
      <c r="D58" s="19" t="s">
        <v>387</v>
      </c>
      <c r="E58" s="19" t="s">
        <v>178</v>
      </c>
      <c r="F58" s="19">
        <v>83</v>
      </c>
      <c r="G58" s="19">
        <v>83</v>
      </c>
      <c r="H58" s="19" t="s">
        <v>388</v>
      </c>
      <c r="I58" s="19" t="s">
        <v>39</v>
      </c>
      <c r="J58" s="115" t="s">
        <v>385</v>
      </c>
      <c r="K58" s="19">
        <v>40</v>
      </c>
      <c r="L58" s="19" t="s">
        <v>32</v>
      </c>
      <c r="M58" s="19">
        <v>1</v>
      </c>
      <c r="N58" s="19" t="s">
        <v>181</v>
      </c>
      <c r="O58" s="19" t="s">
        <v>175</v>
      </c>
      <c r="P58" s="19" t="s">
        <v>176</v>
      </c>
      <c r="Q58" s="19"/>
    </row>
    <row r="59" s="83" customFormat="1" ht="36" customHeight="1" spans="1:17">
      <c r="A59" s="51">
        <v>27</v>
      </c>
      <c r="B59" s="19" t="s">
        <v>182</v>
      </c>
      <c r="C59" s="19" t="s">
        <v>183</v>
      </c>
      <c r="D59" s="19" t="s">
        <v>387</v>
      </c>
      <c r="E59" s="19" t="s">
        <v>184</v>
      </c>
      <c r="F59" s="19">
        <v>48</v>
      </c>
      <c r="G59" s="19">
        <v>48</v>
      </c>
      <c r="H59" s="19" t="s">
        <v>388</v>
      </c>
      <c r="I59" s="19" t="s">
        <v>39</v>
      </c>
      <c r="J59" s="115" t="s">
        <v>385</v>
      </c>
      <c r="K59" s="19">
        <v>80</v>
      </c>
      <c r="L59" s="19" t="s">
        <v>32</v>
      </c>
      <c r="M59" s="19">
        <v>1</v>
      </c>
      <c r="N59" s="19" t="s">
        <v>420</v>
      </c>
      <c r="O59" s="19" t="s">
        <v>175</v>
      </c>
      <c r="P59" s="19" t="s">
        <v>176</v>
      </c>
      <c r="Q59" s="19"/>
    </row>
    <row r="60" s="84" customFormat="1" ht="30" customHeight="1" spans="1:17">
      <c r="A60" s="105">
        <v>28</v>
      </c>
      <c r="B60" s="106" t="s">
        <v>421</v>
      </c>
      <c r="C60" s="106" t="s">
        <v>89</v>
      </c>
      <c r="D60" s="106" t="s">
        <v>387</v>
      </c>
      <c r="E60" s="106" t="s">
        <v>422</v>
      </c>
      <c r="F60" s="106"/>
      <c r="G60" s="106"/>
      <c r="H60" s="106" t="s">
        <v>388</v>
      </c>
      <c r="I60" s="106" t="s">
        <v>39</v>
      </c>
      <c r="J60" s="117" t="s">
        <v>385</v>
      </c>
      <c r="K60" s="106">
        <v>15</v>
      </c>
      <c r="L60" s="106" t="s">
        <v>32</v>
      </c>
      <c r="M60" s="106">
        <v>1</v>
      </c>
      <c r="N60" s="106" t="s">
        <v>423</v>
      </c>
      <c r="O60" s="106" t="s">
        <v>175</v>
      </c>
      <c r="P60" s="106" t="s">
        <v>176</v>
      </c>
      <c r="Q60" s="106"/>
    </row>
    <row r="61" s="83" customFormat="1" ht="50" customHeight="1" spans="1:17">
      <c r="A61" s="51">
        <v>29</v>
      </c>
      <c r="B61" s="19" t="s">
        <v>186</v>
      </c>
      <c r="C61" s="19" t="s">
        <v>187</v>
      </c>
      <c r="D61" s="19" t="s">
        <v>387</v>
      </c>
      <c r="E61" s="19" t="s">
        <v>188</v>
      </c>
      <c r="F61" s="19">
        <v>48</v>
      </c>
      <c r="G61" s="19">
        <v>48</v>
      </c>
      <c r="H61" s="19" t="s">
        <v>388</v>
      </c>
      <c r="I61" s="19" t="s">
        <v>39</v>
      </c>
      <c r="J61" s="115" t="s">
        <v>385</v>
      </c>
      <c r="K61" s="19">
        <v>83</v>
      </c>
      <c r="L61" s="19" t="s">
        <v>32</v>
      </c>
      <c r="M61" s="19">
        <v>1</v>
      </c>
      <c r="N61" s="19" t="s">
        <v>189</v>
      </c>
      <c r="O61" s="19" t="s">
        <v>175</v>
      </c>
      <c r="P61" s="19" t="s">
        <v>176</v>
      </c>
      <c r="Q61" s="19"/>
    </row>
    <row r="62" s="83" customFormat="1" ht="81" customHeight="1" spans="1:17">
      <c r="A62" s="51">
        <v>30</v>
      </c>
      <c r="B62" s="19" t="s">
        <v>190</v>
      </c>
      <c r="C62" s="19" t="s">
        <v>191</v>
      </c>
      <c r="D62" s="19" t="s">
        <v>424</v>
      </c>
      <c r="E62" s="19" t="s">
        <v>192</v>
      </c>
      <c r="F62" s="19">
        <v>62.469593</v>
      </c>
      <c r="G62" s="19">
        <v>62.469593</v>
      </c>
      <c r="H62" s="19" t="s">
        <v>388</v>
      </c>
      <c r="I62" s="19" t="s">
        <v>39</v>
      </c>
      <c r="J62" s="115" t="s">
        <v>385</v>
      </c>
      <c r="K62" s="19">
        <v>158.117089</v>
      </c>
      <c r="L62" s="19" t="s">
        <v>32</v>
      </c>
      <c r="M62" s="19">
        <v>1</v>
      </c>
      <c r="N62" s="19" t="s">
        <v>425</v>
      </c>
      <c r="O62" s="19" t="s">
        <v>175</v>
      </c>
      <c r="P62" s="19" t="s">
        <v>176</v>
      </c>
      <c r="Q62" s="19"/>
    </row>
    <row r="63" s="85" customFormat="1" ht="38" customHeight="1" spans="1:17">
      <c r="A63" s="51">
        <v>31</v>
      </c>
      <c r="B63" s="19" t="s">
        <v>426</v>
      </c>
      <c r="C63" s="19" t="s">
        <v>29</v>
      </c>
      <c r="D63" s="19" t="s">
        <v>427</v>
      </c>
      <c r="E63" s="19" t="s">
        <v>426</v>
      </c>
      <c r="F63" s="19">
        <v>319.5</v>
      </c>
      <c r="G63" s="19">
        <v>319.5</v>
      </c>
      <c r="H63" s="19" t="s">
        <v>388</v>
      </c>
      <c r="I63" s="19" t="s">
        <v>39</v>
      </c>
      <c r="J63" s="115" t="s">
        <v>385</v>
      </c>
      <c r="K63" s="19">
        <f>184+75.5</f>
        <v>259.5</v>
      </c>
      <c r="L63" s="19" t="s">
        <v>171</v>
      </c>
      <c r="M63" s="19">
        <v>1</v>
      </c>
      <c r="N63" s="19" t="s">
        <v>428</v>
      </c>
      <c r="O63" s="19" t="s">
        <v>34</v>
      </c>
      <c r="P63" s="19" t="s">
        <v>35</v>
      </c>
      <c r="Q63" s="19"/>
    </row>
    <row r="64" s="83" customFormat="1" ht="25" customHeight="1" spans="1:17">
      <c r="A64" s="51">
        <v>32</v>
      </c>
      <c r="B64" s="19" t="s">
        <v>222</v>
      </c>
      <c r="C64" s="19" t="s">
        <v>223</v>
      </c>
      <c r="D64" s="19" t="s">
        <v>424</v>
      </c>
      <c r="E64" s="19" t="s">
        <v>429</v>
      </c>
      <c r="F64" s="19">
        <v>147</v>
      </c>
      <c r="G64" s="19">
        <v>147</v>
      </c>
      <c r="H64" s="19" t="s">
        <v>384</v>
      </c>
      <c r="I64" s="19" t="s">
        <v>31</v>
      </c>
      <c r="J64" s="115" t="s">
        <v>385</v>
      </c>
      <c r="K64" s="19"/>
      <c r="L64" s="19" t="s">
        <v>171</v>
      </c>
      <c r="M64" s="19">
        <v>1</v>
      </c>
      <c r="N64" s="19" t="s">
        <v>430</v>
      </c>
      <c r="O64" s="19" t="s">
        <v>34</v>
      </c>
      <c r="P64" s="19" t="s">
        <v>35</v>
      </c>
      <c r="Q64" s="19"/>
    </row>
    <row r="65" s="83" customFormat="1" ht="66" customHeight="1" spans="1:17">
      <c r="A65" s="97">
        <v>33</v>
      </c>
      <c r="B65" s="97" t="s">
        <v>229</v>
      </c>
      <c r="C65" s="97" t="s">
        <v>230</v>
      </c>
      <c r="D65" s="98" t="s">
        <v>387</v>
      </c>
      <c r="E65" s="97" t="s">
        <v>231</v>
      </c>
      <c r="F65" s="97">
        <v>1200</v>
      </c>
      <c r="G65" s="19">
        <v>200</v>
      </c>
      <c r="H65" s="19" t="s">
        <v>392</v>
      </c>
      <c r="I65" s="19" t="s">
        <v>31</v>
      </c>
      <c r="J65" s="115" t="s">
        <v>393</v>
      </c>
      <c r="K65" s="98"/>
      <c r="L65" s="97" t="s">
        <v>32</v>
      </c>
      <c r="M65" s="97">
        <v>1</v>
      </c>
      <c r="N65" s="97" t="s">
        <v>232</v>
      </c>
      <c r="O65" s="97" t="s">
        <v>92</v>
      </c>
      <c r="P65" s="97" t="s">
        <v>93</v>
      </c>
      <c r="Q65" s="98"/>
    </row>
    <row r="66" s="83" customFormat="1" ht="33" customHeight="1" spans="1:17">
      <c r="A66" s="101"/>
      <c r="B66" s="101"/>
      <c r="C66" s="101"/>
      <c r="D66" s="102"/>
      <c r="E66" s="101"/>
      <c r="F66" s="101"/>
      <c r="G66" s="19">
        <v>1000</v>
      </c>
      <c r="H66" s="19" t="s">
        <v>392</v>
      </c>
      <c r="I66" s="19" t="s">
        <v>31</v>
      </c>
      <c r="J66" s="115" t="s">
        <v>414</v>
      </c>
      <c r="K66" s="102"/>
      <c r="L66" s="101"/>
      <c r="M66" s="101"/>
      <c r="N66" s="101"/>
      <c r="O66" s="101"/>
      <c r="P66" s="101"/>
      <c r="Q66" s="102"/>
    </row>
    <row r="67" s="83" customFormat="1" ht="138" customHeight="1" spans="1:17">
      <c r="A67" s="51">
        <v>34</v>
      </c>
      <c r="B67" s="19" t="s">
        <v>229</v>
      </c>
      <c r="C67" s="118" t="s">
        <v>233</v>
      </c>
      <c r="D67" s="19" t="s">
        <v>387</v>
      </c>
      <c r="E67" s="19" t="s">
        <v>234</v>
      </c>
      <c r="F67" s="19">
        <v>1880</v>
      </c>
      <c r="G67" s="19">
        <v>1880</v>
      </c>
      <c r="H67" s="19" t="s">
        <v>388</v>
      </c>
      <c r="I67" s="19" t="s">
        <v>39</v>
      </c>
      <c r="J67" s="115" t="s">
        <v>385</v>
      </c>
      <c r="K67" s="19">
        <v>1980</v>
      </c>
      <c r="L67" s="19" t="s">
        <v>32</v>
      </c>
      <c r="M67" s="19">
        <v>1</v>
      </c>
      <c r="N67" s="19" t="s">
        <v>235</v>
      </c>
      <c r="O67" s="19" t="s">
        <v>92</v>
      </c>
      <c r="P67" s="19" t="s">
        <v>93</v>
      </c>
      <c r="Q67" s="19"/>
    </row>
    <row r="68" s="83" customFormat="1" ht="29.1" customHeight="1" spans="1:17">
      <c r="A68" s="51">
        <v>35</v>
      </c>
      <c r="B68" s="19" t="s">
        <v>236</v>
      </c>
      <c r="C68" s="19" t="s">
        <v>29</v>
      </c>
      <c r="D68" s="19" t="s">
        <v>424</v>
      </c>
      <c r="E68" s="19" t="s">
        <v>237</v>
      </c>
      <c r="F68" s="19">
        <v>102.97</v>
      </c>
      <c r="G68" s="19">
        <v>102.97</v>
      </c>
      <c r="H68" s="19" t="s">
        <v>388</v>
      </c>
      <c r="I68" s="19" t="s">
        <v>39</v>
      </c>
      <c r="J68" s="115" t="s">
        <v>385</v>
      </c>
      <c r="K68" s="19">
        <v>102.97</v>
      </c>
      <c r="L68" s="19" t="s">
        <v>32</v>
      </c>
      <c r="M68" s="19">
        <v>1</v>
      </c>
      <c r="N68" s="19" t="s">
        <v>240</v>
      </c>
      <c r="O68" s="19" t="s">
        <v>92</v>
      </c>
      <c r="P68" s="19" t="s">
        <v>93</v>
      </c>
      <c r="Q68" s="19"/>
    </row>
    <row r="69" s="83" customFormat="1" ht="36.95" customHeight="1" spans="1:17">
      <c r="A69" s="51">
        <v>36</v>
      </c>
      <c r="B69" s="19" t="s">
        <v>241</v>
      </c>
      <c r="C69" s="19" t="s">
        <v>245</v>
      </c>
      <c r="D69" s="19" t="s">
        <v>424</v>
      </c>
      <c r="E69" s="19" t="s">
        <v>431</v>
      </c>
      <c r="F69" s="19">
        <v>93.91</v>
      </c>
      <c r="G69" s="19">
        <v>93.91</v>
      </c>
      <c r="H69" s="19" t="s">
        <v>388</v>
      </c>
      <c r="I69" s="19" t="s">
        <v>39</v>
      </c>
      <c r="J69" s="115" t="s">
        <v>385</v>
      </c>
      <c r="K69" s="19">
        <v>46.572971</v>
      </c>
      <c r="L69" s="19" t="s">
        <v>32</v>
      </c>
      <c r="M69" s="19">
        <v>1</v>
      </c>
      <c r="N69" s="19" t="s">
        <v>247</v>
      </c>
      <c r="O69" s="19" t="s">
        <v>147</v>
      </c>
      <c r="P69" s="19" t="s">
        <v>244</v>
      </c>
      <c r="Q69" s="19"/>
    </row>
    <row r="70" s="83" customFormat="1" ht="102" customHeight="1" spans="1:17">
      <c r="A70" s="51">
        <v>37</v>
      </c>
      <c r="B70" s="19" t="s">
        <v>241</v>
      </c>
      <c r="C70" s="19" t="s">
        <v>147</v>
      </c>
      <c r="D70" s="19" t="s">
        <v>424</v>
      </c>
      <c r="E70" s="19" t="s">
        <v>242</v>
      </c>
      <c r="F70" s="19">
        <v>171.8</v>
      </c>
      <c r="G70" s="19">
        <v>171.8</v>
      </c>
      <c r="H70" s="19" t="s">
        <v>388</v>
      </c>
      <c r="I70" s="19" t="s">
        <v>39</v>
      </c>
      <c r="J70" s="115" t="s">
        <v>385</v>
      </c>
      <c r="K70" s="19">
        <v>128.817159</v>
      </c>
      <c r="L70" s="19" t="s">
        <v>32</v>
      </c>
      <c r="M70" s="19">
        <v>1</v>
      </c>
      <c r="N70" s="19" t="s">
        <v>243</v>
      </c>
      <c r="O70" s="19" t="s">
        <v>245</v>
      </c>
      <c r="P70" s="19" t="s">
        <v>248</v>
      </c>
      <c r="Q70" s="19"/>
    </row>
    <row r="71" s="83" customFormat="1" ht="51" customHeight="1" spans="1:17">
      <c r="A71" s="51">
        <v>38</v>
      </c>
      <c r="B71" s="19" t="s">
        <v>282</v>
      </c>
      <c r="C71" s="19" t="s">
        <v>283</v>
      </c>
      <c r="D71" s="19" t="s">
        <v>424</v>
      </c>
      <c r="E71" s="19" t="s">
        <v>284</v>
      </c>
      <c r="F71" s="19">
        <v>32.2971</v>
      </c>
      <c r="G71" s="19">
        <v>32.2971</v>
      </c>
      <c r="H71" s="19" t="s">
        <v>388</v>
      </c>
      <c r="I71" s="19" t="s">
        <v>39</v>
      </c>
      <c r="J71" s="115" t="s">
        <v>385</v>
      </c>
      <c r="K71" s="19">
        <v>32.2971</v>
      </c>
      <c r="L71" s="19" t="s">
        <v>32</v>
      </c>
      <c r="M71" s="19">
        <v>1</v>
      </c>
      <c r="N71" s="19" t="s">
        <v>285</v>
      </c>
      <c r="O71" s="19" t="s">
        <v>74</v>
      </c>
      <c r="P71" s="19" t="s">
        <v>75</v>
      </c>
      <c r="Q71" s="19"/>
    </row>
    <row r="72" s="83" customFormat="1" ht="45" customHeight="1" spans="1:17">
      <c r="A72" s="51">
        <v>39</v>
      </c>
      <c r="B72" s="19" t="s">
        <v>282</v>
      </c>
      <c r="C72" s="19" t="s">
        <v>183</v>
      </c>
      <c r="D72" s="19" t="s">
        <v>424</v>
      </c>
      <c r="E72" s="19" t="s">
        <v>286</v>
      </c>
      <c r="F72" s="19">
        <v>57.6</v>
      </c>
      <c r="G72" s="19">
        <v>57.6</v>
      </c>
      <c r="H72" s="19" t="s">
        <v>388</v>
      </c>
      <c r="I72" s="19" t="s">
        <v>39</v>
      </c>
      <c r="J72" s="115" t="s">
        <v>385</v>
      </c>
      <c r="K72" s="19">
        <v>57.6</v>
      </c>
      <c r="L72" s="19" t="s">
        <v>32</v>
      </c>
      <c r="M72" s="19">
        <v>1</v>
      </c>
      <c r="N72" s="19" t="s">
        <v>285</v>
      </c>
      <c r="O72" s="19" t="s">
        <v>74</v>
      </c>
      <c r="P72" s="19" t="s">
        <v>75</v>
      </c>
      <c r="Q72" s="19"/>
    </row>
    <row r="73" s="83" customFormat="1" ht="45" customHeight="1" spans="1:17">
      <c r="A73" s="51">
        <v>40</v>
      </c>
      <c r="B73" s="19" t="s">
        <v>282</v>
      </c>
      <c r="C73" s="19" t="s">
        <v>283</v>
      </c>
      <c r="D73" s="19" t="s">
        <v>424</v>
      </c>
      <c r="E73" s="19" t="s">
        <v>286</v>
      </c>
      <c r="F73" s="19">
        <v>180</v>
      </c>
      <c r="G73" s="19">
        <v>180</v>
      </c>
      <c r="H73" s="19" t="s">
        <v>388</v>
      </c>
      <c r="I73" s="19" t="s">
        <v>39</v>
      </c>
      <c r="J73" s="115" t="s">
        <v>385</v>
      </c>
      <c r="K73" s="19">
        <v>180</v>
      </c>
      <c r="L73" s="19" t="s">
        <v>32</v>
      </c>
      <c r="M73" s="19">
        <v>1</v>
      </c>
      <c r="N73" s="19" t="s">
        <v>285</v>
      </c>
      <c r="O73" s="19" t="s">
        <v>74</v>
      </c>
      <c r="P73" s="19" t="s">
        <v>75</v>
      </c>
      <c r="Q73" s="19"/>
    </row>
    <row r="74" s="83" customFormat="1" ht="48" customHeight="1" spans="1:17">
      <c r="A74" s="51">
        <v>41</v>
      </c>
      <c r="B74" s="19" t="s">
        <v>282</v>
      </c>
      <c r="C74" s="19" t="s">
        <v>183</v>
      </c>
      <c r="D74" s="19" t="s">
        <v>424</v>
      </c>
      <c r="E74" s="19" t="s">
        <v>284</v>
      </c>
      <c r="F74" s="19">
        <v>102.280786</v>
      </c>
      <c r="G74" s="19">
        <v>102.280786</v>
      </c>
      <c r="H74" s="19" t="s">
        <v>388</v>
      </c>
      <c r="I74" s="19" t="s">
        <v>39</v>
      </c>
      <c r="J74" s="115" t="s">
        <v>385</v>
      </c>
      <c r="K74" s="19">
        <v>102.2808</v>
      </c>
      <c r="L74" s="19" t="s">
        <v>32</v>
      </c>
      <c r="M74" s="19">
        <v>1</v>
      </c>
      <c r="N74" s="19" t="s">
        <v>285</v>
      </c>
      <c r="O74" s="19" t="s">
        <v>74</v>
      </c>
      <c r="P74" s="19" t="s">
        <v>75</v>
      </c>
      <c r="Q74" s="19"/>
    </row>
    <row r="75" s="83" customFormat="1" ht="35" customHeight="1" spans="1:17">
      <c r="A75" s="97">
        <v>42</v>
      </c>
      <c r="B75" s="97" t="s">
        <v>282</v>
      </c>
      <c r="C75" s="97" t="s">
        <v>287</v>
      </c>
      <c r="D75" s="98" t="s">
        <v>424</v>
      </c>
      <c r="E75" s="97" t="s">
        <v>288</v>
      </c>
      <c r="F75" s="97">
        <v>133.95</v>
      </c>
      <c r="G75" s="19">
        <v>34.554</v>
      </c>
      <c r="H75" s="19" t="s">
        <v>392</v>
      </c>
      <c r="I75" s="19" t="s">
        <v>31</v>
      </c>
      <c r="J75" s="115" t="s">
        <v>414</v>
      </c>
      <c r="K75" s="98">
        <v>133.95</v>
      </c>
      <c r="L75" s="97" t="s">
        <v>32</v>
      </c>
      <c r="M75" s="97">
        <v>1</v>
      </c>
      <c r="N75" s="97" t="s">
        <v>432</v>
      </c>
      <c r="O75" s="97" t="s">
        <v>290</v>
      </c>
      <c r="P75" s="97" t="s">
        <v>291</v>
      </c>
      <c r="Q75" s="97"/>
    </row>
    <row r="76" s="83" customFormat="1" ht="28" customHeight="1" spans="1:17">
      <c r="A76" s="99"/>
      <c r="B76" s="99"/>
      <c r="C76" s="99"/>
      <c r="D76" s="100"/>
      <c r="E76" s="99"/>
      <c r="F76" s="99"/>
      <c r="G76" s="19">
        <v>30</v>
      </c>
      <c r="H76" s="19" t="s">
        <v>392</v>
      </c>
      <c r="I76" s="19" t="s">
        <v>31</v>
      </c>
      <c r="J76" s="115" t="s">
        <v>414</v>
      </c>
      <c r="K76" s="100"/>
      <c r="L76" s="99"/>
      <c r="M76" s="99"/>
      <c r="N76" s="99"/>
      <c r="O76" s="99"/>
      <c r="P76" s="99"/>
      <c r="Q76" s="99"/>
    </row>
    <row r="77" s="83" customFormat="1" ht="27" customHeight="1" spans="1:17">
      <c r="A77" s="101"/>
      <c r="B77" s="101"/>
      <c r="C77" s="101"/>
      <c r="D77" s="102"/>
      <c r="E77" s="101"/>
      <c r="F77" s="101"/>
      <c r="G77" s="19">
        <v>69.396</v>
      </c>
      <c r="H77" s="19" t="s">
        <v>392</v>
      </c>
      <c r="I77" s="19" t="s">
        <v>31</v>
      </c>
      <c r="J77" s="115" t="s">
        <v>433</v>
      </c>
      <c r="K77" s="102"/>
      <c r="L77" s="101"/>
      <c r="M77" s="101"/>
      <c r="N77" s="101"/>
      <c r="O77" s="101"/>
      <c r="P77" s="101"/>
      <c r="Q77" s="101"/>
    </row>
    <row r="78" s="83" customFormat="1" ht="30" customHeight="1" spans="1:17">
      <c r="A78" s="97">
        <v>43</v>
      </c>
      <c r="B78" s="51" t="s">
        <v>282</v>
      </c>
      <c r="C78" s="51" t="s">
        <v>292</v>
      </c>
      <c r="D78" s="19" t="s">
        <v>424</v>
      </c>
      <c r="E78" s="51" t="s">
        <v>293</v>
      </c>
      <c r="F78" s="51">
        <v>233.08</v>
      </c>
      <c r="G78" s="19">
        <v>0.604</v>
      </c>
      <c r="H78" s="19" t="s">
        <v>392</v>
      </c>
      <c r="I78" s="19" t="s">
        <v>31</v>
      </c>
      <c r="J78" s="115" t="s">
        <v>433</v>
      </c>
      <c r="K78" s="98">
        <v>233.08</v>
      </c>
      <c r="L78" s="97" t="s">
        <v>32</v>
      </c>
      <c r="M78" s="97">
        <v>1</v>
      </c>
      <c r="N78" s="97" t="s">
        <v>432</v>
      </c>
      <c r="O78" s="97" t="s">
        <v>121</v>
      </c>
      <c r="P78" s="97" t="s">
        <v>122</v>
      </c>
      <c r="Q78" s="97"/>
    </row>
    <row r="79" s="83" customFormat="1" ht="30" customHeight="1" spans="1:17">
      <c r="A79" s="99"/>
      <c r="B79" s="51"/>
      <c r="C79" s="51"/>
      <c r="D79" s="19"/>
      <c r="E79" s="51"/>
      <c r="F79" s="51"/>
      <c r="G79" s="19">
        <v>93</v>
      </c>
      <c r="H79" s="19" t="s">
        <v>392</v>
      </c>
      <c r="I79" s="19" t="s">
        <v>31</v>
      </c>
      <c r="J79" s="115" t="s">
        <v>433</v>
      </c>
      <c r="K79" s="100"/>
      <c r="L79" s="99"/>
      <c r="M79" s="99"/>
      <c r="N79" s="99"/>
      <c r="O79" s="99"/>
      <c r="P79" s="99"/>
      <c r="Q79" s="99"/>
    </row>
    <row r="80" s="83" customFormat="1" ht="30" customHeight="1" spans="1:17">
      <c r="A80" s="101"/>
      <c r="B80" s="51"/>
      <c r="C80" s="51"/>
      <c r="D80" s="19"/>
      <c r="E80" s="51"/>
      <c r="F80" s="51"/>
      <c r="G80" s="19">
        <v>139.476</v>
      </c>
      <c r="H80" s="19" t="s">
        <v>392</v>
      </c>
      <c r="I80" s="19" t="s">
        <v>132</v>
      </c>
      <c r="J80" s="115" t="s">
        <v>393</v>
      </c>
      <c r="K80" s="102"/>
      <c r="L80" s="101"/>
      <c r="M80" s="101"/>
      <c r="N80" s="101"/>
      <c r="O80" s="101"/>
      <c r="P80" s="101"/>
      <c r="Q80" s="101"/>
    </row>
    <row r="81" s="83" customFormat="1" ht="22" customHeight="1" spans="1:17">
      <c r="A81" s="99"/>
      <c r="B81" s="51" t="s">
        <v>282</v>
      </c>
      <c r="C81" s="51" t="s">
        <v>434</v>
      </c>
      <c r="D81" s="19" t="s">
        <v>424</v>
      </c>
      <c r="E81" s="51" t="s">
        <v>293</v>
      </c>
      <c r="F81" s="51">
        <v>170</v>
      </c>
      <c r="G81" s="19">
        <v>75.596</v>
      </c>
      <c r="H81" s="19" t="s">
        <v>435</v>
      </c>
      <c r="I81" s="19" t="s">
        <v>132</v>
      </c>
      <c r="J81" s="115" t="s">
        <v>398</v>
      </c>
      <c r="K81" s="100"/>
      <c r="L81" s="99"/>
      <c r="M81" s="99"/>
      <c r="N81" s="99"/>
      <c r="O81" s="99"/>
      <c r="P81" s="99"/>
      <c r="Q81" s="100"/>
    </row>
    <row r="82" s="83" customFormat="1" ht="22" customHeight="1" spans="1:17">
      <c r="A82" s="99"/>
      <c r="B82" s="51"/>
      <c r="C82" s="51"/>
      <c r="D82" s="19"/>
      <c r="E82" s="51"/>
      <c r="F82" s="51"/>
      <c r="G82" s="19">
        <v>13</v>
      </c>
      <c r="H82" s="19" t="s">
        <v>436</v>
      </c>
      <c r="I82" s="19" t="s">
        <v>437</v>
      </c>
      <c r="J82" s="115" t="s">
        <v>404</v>
      </c>
      <c r="K82" s="100"/>
      <c r="L82" s="99"/>
      <c r="M82" s="99"/>
      <c r="N82" s="99"/>
      <c r="O82" s="99"/>
      <c r="P82" s="99"/>
      <c r="Q82" s="100"/>
    </row>
    <row r="83" s="83" customFormat="1" ht="22" customHeight="1" spans="1:17">
      <c r="A83" s="101"/>
      <c r="B83" s="51"/>
      <c r="C83" s="51"/>
      <c r="D83" s="19"/>
      <c r="E83" s="51"/>
      <c r="F83" s="51"/>
      <c r="G83" s="19">
        <v>0.5</v>
      </c>
      <c r="H83" s="19" t="s">
        <v>438</v>
      </c>
      <c r="I83" s="19" t="s">
        <v>437</v>
      </c>
      <c r="J83" s="115" t="s">
        <v>393</v>
      </c>
      <c r="K83" s="102"/>
      <c r="L83" s="101"/>
      <c r="M83" s="101"/>
      <c r="N83" s="101"/>
      <c r="O83" s="101"/>
      <c r="P83" s="101"/>
      <c r="Q83" s="102"/>
    </row>
    <row r="84" s="83" customFormat="1" ht="22" customHeight="1" spans="1:17">
      <c r="A84" s="101"/>
      <c r="B84" s="51"/>
      <c r="C84" s="51"/>
      <c r="D84" s="19"/>
      <c r="E84" s="51"/>
      <c r="F84" s="51"/>
      <c r="G84" s="19">
        <f>84.38-3.476</f>
        <v>80.904</v>
      </c>
      <c r="H84" s="19" t="s">
        <v>415</v>
      </c>
      <c r="I84" s="19" t="s">
        <v>132</v>
      </c>
      <c r="J84" s="115" t="s">
        <v>404</v>
      </c>
      <c r="K84" s="102"/>
      <c r="L84" s="101"/>
      <c r="M84" s="101"/>
      <c r="N84" s="101"/>
      <c r="O84" s="101"/>
      <c r="P84" s="101"/>
      <c r="Q84" s="102"/>
    </row>
    <row r="85" s="83" customFormat="1" ht="30" customHeight="1" spans="1:17">
      <c r="A85" s="51">
        <v>45</v>
      </c>
      <c r="B85" s="19" t="s">
        <v>282</v>
      </c>
      <c r="C85" s="19" t="s">
        <v>306</v>
      </c>
      <c r="D85" s="19" t="s">
        <v>424</v>
      </c>
      <c r="E85" s="19" t="s">
        <v>307</v>
      </c>
      <c r="F85" s="19">
        <v>199.66</v>
      </c>
      <c r="G85" s="19">
        <v>199.66</v>
      </c>
      <c r="H85" s="19" t="s">
        <v>388</v>
      </c>
      <c r="I85" s="19" t="s">
        <v>39</v>
      </c>
      <c r="J85" s="115" t="s">
        <v>385</v>
      </c>
      <c r="K85" s="19">
        <v>199.66</v>
      </c>
      <c r="L85" s="19" t="s">
        <v>171</v>
      </c>
      <c r="M85" s="19">
        <v>1</v>
      </c>
      <c r="N85" s="19" t="s">
        <v>439</v>
      </c>
      <c r="O85" s="19" t="s">
        <v>60</v>
      </c>
      <c r="P85" s="19" t="s">
        <v>61</v>
      </c>
      <c r="Q85" s="19"/>
    </row>
    <row r="86" s="83" customFormat="1" ht="39" customHeight="1" spans="1:17">
      <c r="A86" s="51">
        <v>46</v>
      </c>
      <c r="B86" s="19" t="s">
        <v>309</v>
      </c>
      <c r="C86" s="19" t="s">
        <v>306</v>
      </c>
      <c r="D86" s="19" t="s">
        <v>424</v>
      </c>
      <c r="E86" s="19" t="s">
        <v>309</v>
      </c>
      <c r="F86" s="19">
        <v>66</v>
      </c>
      <c r="G86" s="19">
        <v>66</v>
      </c>
      <c r="H86" s="19" t="s">
        <v>388</v>
      </c>
      <c r="I86" s="19" t="s">
        <v>39</v>
      </c>
      <c r="J86" s="115" t="s">
        <v>385</v>
      </c>
      <c r="K86" s="19">
        <v>66</v>
      </c>
      <c r="L86" s="19" t="s">
        <v>32</v>
      </c>
      <c r="M86" s="19">
        <v>1</v>
      </c>
      <c r="N86" s="19" t="s">
        <v>440</v>
      </c>
      <c r="O86" s="19" t="s">
        <v>60</v>
      </c>
      <c r="P86" s="19" t="s">
        <v>61</v>
      </c>
      <c r="Q86" s="19"/>
    </row>
    <row r="87" s="83" customFormat="1" ht="41" customHeight="1" spans="1:17">
      <c r="A87" s="51">
        <v>47</v>
      </c>
      <c r="B87" s="19" t="s">
        <v>311</v>
      </c>
      <c r="C87" s="19" t="s">
        <v>312</v>
      </c>
      <c r="D87" s="19" t="s">
        <v>424</v>
      </c>
      <c r="E87" s="19" t="s">
        <v>313</v>
      </c>
      <c r="F87" s="19">
        <v>152.1232</v>
      </c>
      <c r="G87" s="19">
        <v>152.1232</v>
      </c>
      <c r="H87" s="19" t="s">
        <v>388</v>
      </c>
      <c r="I87" s="19" t="s">
        <v>39</v>
      </c>
      <c r="J87" s="115" t="s">
        <v>385</v>
      </c>
      <c r="K87" s="19">
        <v>152.1232</v>
      </c>
      <c r="L87" s="19" t="s">
        <v>32</v>
      </c>
      <c r="M87" s="19">
        <v>1</v>
      </c>
      <c r="N87" s="19" t="s">
        <v>440</v>
      </c>
      <c r="O87" s="19" t="s">
        <v>60</v>
      </c>
      <c r="P87" s="19" t="s">
        <v>61</v>
      </c>
      <c r="Q87" s="19"/>
    </row>
    <row r="88" s="83" customFormat="1" ht="33" customHeight="1" spans="1:17">
      <c r="A88" s="51">
        <v>48</v>
      </c>
      <c r="B88" s="19" t="s">
        <v>314</v>
      </c>
      <c r="C88" s="19" t="s">
        <v>315</v>
      </c>
      <c r="D88" s="19" t="s">
        <v>441</v>
      </c>
      <c r="E88" s="19" t="s">
        <v>316</v>
      </c>
      <c r="F88" s="19">
        <v>105</v>
      </c>
      <c r="G88" s="19">
        <v>105</v>
      </c>
      <c r="H88" s="19" t="s">
        <v>384</v>
      </c>
      <c r="I88" s="19" t="s">
        <v>31</v>
      </c>
      <c r="J88" s="115" t="s">
        <v>385</v>
      </c>
      <c r="K88" s="19">
        <v>150</v>
      </c>
      <c r="L88" s="19" t="s">
        <v>32</v>
      </c>
      <c r="M88" s="19">
        <v>1</v>
      </c>
      <c r="N88" s="19" t="s">
        <v>318</v>
      </c>
      <c r="O88" s="19" t="s">
        <v>319</v>
      </c>
      <c r="P88" s="19" t="s">
        <v>320</v>
      </c>
      <c r="Q88" s="19"/>
    </row>
    <row r="89" s="83" customFormat="1" ht="56" customHeight="1" spans="1:17">
      <c r="A89" s="51">
        <v>49</v>
      </c>
      <c r="B89" s="19" t="s">
        <v>321</v>
      </c>
      <c r="C89" s="19" t="s">
        <v>322</v>
      </c>
      <c r="D89" s="19" t="s">
        <v>424</v>
      </c>
      <c r="E89" s="19" t="s">
        <v>323</v>
      </c>
      <c r="F89" s="19">
        <v>100</v>
      </c>
      <c r="G89" s="19">
        <v>100</v>
      </c>
      <c r="H89" s="19" t="s">
        <v>384</v>
      </c>
      <c r="I89" s="19" t="s">
        <v>31</v>
      </c>
      <c r="J89" s="115" t="s">
        <v>385</v>
      </c>
      <c r="K89" s="19"/>
      <c r="L89" s="19" t="s">
        <v>32</v>
      </c>
      <c r="M89" s="19">
        <v>1</v>
      </c>
      <c r="N89" s="19" t="s">
        <v>325</v>
      </c>
      <c r="O89" s="19" t="s">
        <v>319</v>
      </c>
      <c r="P89" s="19" t="s">
        <v>320</v>
      </c>
      <c r="Q89" s="19"/>
    </row>
    <row r="90" s="83" customFormat="1" ht="30" customHeight="1" spans="1:17">
      <c r="A90" s="51">
        <v>50</v>
      </c>
      <c r="B90" s="19" t="s">
        <v>326</v>
      </c>
      <c r="C90" s="19" t="s">
        <v>327</v>
      </c>
      <c r="D90" s="19" t="s">
        <v>441</v>
      </c>
      <c r="E90" s="19" t="s">
        <v>328</v>
      </c>
      <c r="F90" s="19">
        <v>126</v>
      </c>
      <c r="G90" s="19">
        <v>126</v>
      </c>
      <c r="H90" s="19" t="s">
        <v>392</v>
      </c>
      <c r="I90" s="19" t="s">
        <v>31</v>
      </c>
      <c r="J90" s="115" t="s">
        <v>393</v>
      </c>
      <c r="K90" s="19">
        <v>126</v>
      </c>
      <c r="L90" s="19" t="s">
        <v>32</v>
      </c>
      <c r="M90" s="19">
        <v>1</v>
      </c>
      <c r="N90" s="19" t="s">
        <v>330</v>
      </c>
      <c r="O90" s="19" t="s">
        <v>319</v>
      </c>
      <c r="P90" s="19" t="s">
        <v>320</v>
      </c>
      <c r="Q90" s="19"/>
    </row>
    <row r="91" s="83" customFormat="1" ht="66" customHeight="1" spans="1:17">
      <c r="A91" s="51">
        <v>51</v>
      </c>
      <c r="B91" s="19" t="s">
        <v>249</v>
      </c>
      <c r="C91" s="19" t="s">
        <v>336</v>
      </c>
      <c r="D91" s="19" t="s">
        <v>441</v>
      </c>
      <c r="E91" s="19" t="s">
        <v>337</v>
      </c>
      <c r="F91" s="19">
        <v>49</v>
      </c>
      <c r="G91" s="19">
        <v>49</v>
      </c>
      <c r="H91" s="19" t="s">
        <v>388</v>
      </c>
      <c r="I91" s="19" t="s">
        <v>39</v>
      </c>
      <c r="J91" s="115" t="s">
        <v>385</v>
      </c>
      <c r="K91" s="19">
        <v>49</v>
      </c>
      <c r="L91" s="19" t="s">
        <v>32</v>
      </c>
      <c r="M91" s="19">
        <v>1</v>
      </c>
      <c r="N91" s="19" t="s">
        <v>339</v>
      </c>
      <c r="O91" s="19" t="s">
        <v>340</v>
      </c>
      <c r="P91" s="19" t="s">
        <v>341</v>
      </c>
      <c r="Q91" s="19"/>
    </row>
    <row r="92" s="83" customFormat="1" ht="33" customHeight="1" spans="1:18">
      <c r="A92" s="51">
        <v>52</v>
      </c>
      <c r="B92" s="19" t="s">
        <v>342</v>
      </c>
      <c r="C92" s="19" t="s">
        <v>343</v>
      </c>
      <c r="D92" s="19" t="s">
        <v>424</v>
      </c>
      <c r="E92" s="19" t="s">
        <v>344</v>
      </c>
      <c r="F92" s="19">
        <v>333</v>
      </c>
      <c r="G92" s="19">
        <v>333</v>
      </c>
      <c r="H92" s="19" t="s">
        <v>388</v>
      </c>
      <c r="I92" s="19" t="s">
        <v>39</v>
      </c>
      <c r="J92" s="115" t="s">
        <v>385</v>
      </c>
      <c r="K92" s="19">
        <v>311.47351</v>
      </c>
      <c r="L92" s="19" t="s">
        <v>32</v>
      </c>
      <c r="M92" s="19">
        <v>1</v>
      </c>
      <c r="N92" s="19" t="s">
        <v>345</v>
      </c>
      <c r="O92" s="19" t="s">
        <v>296</v>
      </c>
      <c r="P92" s="19" t="s">
        <v>297</v>
      </c>
      <c r="Q92" s="19"/>
      <c r="R92" s="83">
        <f>K92+K93</f>
        <v>938.498529</v>
      </c>
    </row>
    <row r="93" s="83" customFormat="1" ht="39" customHeight="1" spans="1:18">
      <c r="A93" s="51">
        <v>53</v>
      </c>
      <c r="B93" s="19" t="s">
        <v>342</v>
      </c>
      <c r="C93" s="19" t="s">
        <v>346</v>
      </c>
      <c r="D93" s="19" t="s">
        <v>424</v>
      </c>
      <c r="E93" s="19" t="s">
        <v>344</v>
      </c>
      <c r="F93" s="19">
        <v>696.636919</v>
      </c>
      <c r="G93" s="19">
        <v>696.636919</v>
      </c>
      <c r="H93" s="19" t="s">
        <v>388</v>
      </c>
      <c r="I93" s="19" t="s">
        <v>39</v>
      </c>
      <c r="J93" s="115" t="s">
        <v>385</v>
      </c>
      <c r="K93" s="19">
        <v>627.025019</v>
      </c>
      <c r="L93" s="19" t="s">
        <v>32</v>
      </c>
      <c r="M93" s="19">
        <v>1</v>
      </c>
      <c r="N93" s="19" t="s">
        <v>345</v>
      </c>
      <c r="O93" s="19" t="s">
        <v>296</v>
      </c>
      <c r="P93" s="19" t="s">
        <v>297</v>
      </c>
      <c r="Q93" s="19"/>
      <c r="R93" s="83">
        <v>756.6591</v>
      </c>
    </row>
    <row r="94" s="83" customFormat="1" ht="29" customHeight="1" spans="1:19">
      <c r="A94" s="51">
        <v>54</v>
      </c>
      <c r="B94" s="19" t="s">
        <v>347</v>
      </c>
      <c r="C94" s="19" t="s">
        <v>223</v>
      </c>
      <c r="D94" s="19" t="s">
        <v>424</v>
      </c>
      <c r="E94" s="19" t="s">
        <v>348</v>
      </c>
      <c r="F94" s="19">
        <v>22.2657</v>
      </c>
      <c r="G94" s="19">
        <v>22.2657</v>
      </c>
      <c r="H94" s="19" t="s">
        <v>388</v>
      </c>
      <c r="I94" s="19" t="s">
        <v>39</v>
      </c>
      <c r="J94" s="115" t="s">
        <v>385</v>
      </c>
      <c r="K94" s="19">
        <v>8.352995</v>
      </c>
      <c r="L94" s="19" t="s">
        <v>32</v>
      </c>
      <c r="M94" s="19">
        <v>1</v>
      </c>
      <c r="N94" s="19" t="s">
        <v>349</v>
      </c>
      <c r="O94" s="19" t="s">
        <v>296</v>
      </c>
      <c r="P94" s="19" t="s">
        <v>297</v>
      </c>
      <c r="Q94" s="19"/>
      <c r="R94" s="83">
        <f>R92-R93</f>
        <v>181.839429</v>
      </c>
      <c r="S94" s="126">
        <v>406.24</v>
      </c>
    </row>
    <row r="95" s="83" customFormat="1" ht="66" customHeight="1" spans="1:17">
      <c r="A95" s="51">
        <v>55</v>
      </c>
      <c r="B95" s="19" t="s">
        <v>350</v>
      </c>
      <c r="C95" s="19" t="s">
        <v>336</v>
      </c>
      <c r="D95" s="19" t="s">
        <v>424</v>
      </c>
      <c r="E95" s="19" t="s">
        <v>350</v>
      </c>
      <c r="F95" s="19">
        <v>35.5</v>
      </c>
      <c r="G95" s="19">
        <v>35.5</v>
      </c>
      <c r="H95" s="19" t="s">
        <v>388</v>
      </c>
      <c r="I95" s="19" t="s">
        <v>39</v>
      </c>
      <c r="J95" s="115" t="s">
        <v>385</v>
      </c>
      <c r="K95" s="19">
        <v>35.5</v>
      </c>
      <c r="L95" s="19" t="s">
        <v>32</v>
      </c>
      <c r="M95" s="19">
        <v>1</v>
      </c>
      <c r="N95" s="19" t="s">
        <v>345</v>
      </c>
      <c r="O95" s="19" t="s">
        <v>296</v>
      </c>
      <c r="P95" s="19" t="s">
        <v>297</v>
      </c>
      <c r="Q95" s="19"/>
    </row>
    <row r="96" s="83" customFormat="1" ht="36" customHeight="1" spans="1:17">
      <c r="A96" s="51">
        <v>56</v>
      </c>
      <c r="B96" s="19" t="s">
        <v>351</v>
      </c>
      <c r="C96" s="19" t="s">
        <v>51</v>
      </c>
      <c r="D96" s="19" t="s">
        <v>424</v>
      </c>
      <c r="E96" s="19" t="s">
        <v>352</v>
      </c>
      <c r="F96" s="19">
        <v>30.533671</v>
      </c>
      <c r="G96" s="19">
        <v>30.533671</v>
      </c>
      <c r="H96" s="19" t="s">
        <v>388</v>
      </c>
      <c r="I96" s="19" t="s">
        <v>39</v>
      </c>
      <c r="J96" s="115" t="s">
        <v>385</v>
      </c>
      <c r="K96" s="19">
        <v>30.533671</v>
      </c>
      <c r="L96" s="19" t="s">
        <v>32</v>
      </c>
      <c r="M96" s="19">
        <v>1</v>
      </c>
      <c r="N96" s="19" t="s">
        <v>353</v>
      </c>
      <c r="O96" s="19" t="s">
        <v>296</v>
      </c>
      <c r="P96" s="19" t="s">
        <v>297</v>
      </c>
      <c r="Q96" s="19"/>
    </row>
    <row r="97" s="83" customFormat="1" ht="48" customHeight="1" spans="1:17">
      <c r="A97" s="51">
        <v>57</v>
      </c>
      <c r="B97" s="19" t="s">
        <v>354</v>
      </c>
      <c r="C97" s="19" t="s">
        <v>355</v>
      </c>
      <c r="D97" s="19" t="s">
        <v>424</v>
      </c>
      <c r="E97" s="19" t="s">
        <v>354</v>
      </c>
      <c r="F97" s="19">
        <v>337.270637</v>
      </c>
      <c r="G97" s="19">
        <v>337.270637</v>
      </c>
      <c r="H97" s="19" t="s">
        <v>388</v>
      </c>
      <c r="I97" s="19" t="s">
        <v>39</v>
      </c>
      <c r="J97" s="115" t="s">
        <v>385</v>
      </c>
      <c r="K97" s="19">
        <v>337.270637</v>
      </c>
      <c r="L97" s="19" t="s">
        <v>32</v>
      </c>
      <c r="M97" s="19">
        <v>1</v>
      </c>
      <c r="N97" s="19" t="s">
        <v>356</v>
      </c>
      <c r="O97" s="19" t="s">
        <v>296</v>
      </c>
      <c r="P97" s="19" t="s">
        <v>297</v>
      </c>
      <c r="Q97" s="19"/>
    </row>
    <row r="98" s="83" customFormat="1" ht="67" customHeight="1" spans="1:17">
      <c r="A98" s="51">
        <v>58</v>
      </c>
      <c r="B98" s="19" t="s">
        <v>357</v>
      </c>
      <c r="C98" s="19" t="s">
        <v>336</v>
      </c>
      <c r="D98" s="19" t="s">
        <v>424</v>
      </c>
      <c r="E98" s="19" t="s">
        <v>357</v>
      </c>
      <c r="F98" s="19">
        <v>95.24</v>
      </c>
      <c r="G98" s="19">
        <v>95.24</v>
      </c>
      <c r="H98" s="19" t="s">
        <v>388</v>
      </c>
      <c r="I98" s="19" t="s">
        <v>39</v>
      </c>
      <c r="J98" s="115" t="s">
        <v>385</v>
      </c>
      <c r="K98" s="19">
        <v>95.239818</v>
      </c>
      <c r="L98" s="19" t="s">
        <v>32</v>
      </c>
      <c r="M98" s="19">
        <v>1</v>
      </c>
      <c r="N98" s="19" t="s">
        <v>358</v>
      </c>
      <c r="O98" s="19" t="s">
        <v>296</v>
      </c>
      <c r="P98" s="19" t="s">
        <v>297</v>
      </c>
      <c r="Q98" s="19"/>
    </row>
    <row r="99" s="83" customFormat="1" ht="26.1" customHeight="1" spans="1:17">
      <c r="A99" s="51">
        <v>59</v>
      </c>
      <c r="B99" s="19" t="s">
        <v>359</v>
      </c>
      <c r="C99" s="19" t="s">
        <v>51</v>
      </c>
      <c r="D99" s="19" t="s">
        <v>424</v>
      </c>
      <c r="E99" s="19" t="s">
        <v>359</v>
      </c>
      <c r="F99" s="19">
        <v>17.48236</v>
      </c>
      <c r="G99" s="19">
        <v>17.48236</v>
      </c>
      <c r="H99" s="19" t="s">
        <v>388</v>
      </c>
      <c r="I99" s="19" t="s">
        <v>39</v>
      </c>
      <c r="J99" s="115" t="s">
        <v>385</v>
      </c>
      <c r="K99" s="19">
        <v>17.48236</v>
      </c>
      <c r="L99" s="19" t="s">
        <v>32</v>
      </c>
      <c r="M99" s="19">
        <v>1</v>
      </c>
      <c r="N99" s="19" t="s">
        <v>356</v>
      </c>
      <c r="O99" s="19" t="s">
        <v>296</v>
      </c>
      <c r="P99" s="19" t="s">
        <v>297</v>
      </c>
      <c r="Q99" s="19"/>
    </row>
    <row r="100" s="83" customFormat="1" ht="84" customHeight="1" spans="1:17">
      <c r="A100" s="51">
        <v>60</v>
      </c>
      <c r="B100" s="19" t="s">
        <v>361</v>
      </c>
      <c r="C100" s="19" t="s">
        <v>362</v>
      </c>
      <c r="D100" s="19" t="s">
        <v>424</v>
      </c>
      <c r="E100" s="19" t="s">
        <v>361</v>
      </c>
      <c r="F100" s="19">
        <f t="shared" ref="F100:K100" si="0">27.081538+43.849128</f>
        <v>70.930666</v>
      </c>
      <c r="G100" s="19">
        <f t="shared" si="0"/>
        <v>70.930666</v>
      </c>
      <c r="H100" s="19" t="s">
        <v>388</v>
      </c>
      <c r="I100" s="19" t="s">
        <v>39</v>
      </c>
      <c r="J100" s="115" t="s">
        <v>385</v>
      </c>
      <c r="K100" s="19">
        <f t="shared" si="0"/>
        <v>70.930666</v>
      </c>
      <c r="L100" s="19" t="s">
        <v>32</v>
      </c>
      <c r="M100" s="19">
        <v>1</v>
      </c>
      <c r="N100" s="19" t="s">
        <v>345</v>
      </c>
      <c r="O100" s="19" t="s">
        <v>296</v>
      </c>
      <c r="P100" s="19" t="s">
        <v>297</v>
      </c>
      <c r="Q100" s="19"/>
    </row>
    <row r="101" s="83" customFormat="1" ht="41" customHeight="1" spans="1:17">
      <c r="A101" s="51">
        <v>61</v>
      </c>
      <c r="B101" s="19" t="s">
        <v>365</v>
      </c>
      <c r="C101" s="19" t="s">
        <v>29</v>
      </c>
      <c r="D101" s="19" t="s">
        <v>416</v>
      </c>
      <c r="E101" s="19" t="s">
        <v>442</v>
      </c>
      <c r="F101" s="19">
        <v>30</v>
      </c>
      <c r="G101" s="19">
        <v>30</v>
      </c>
      <c r="H101" s="19" t="s">
        <v>396</v>
      </c>
      <c r="I101" s="19" t="s">
        <v>31</v>
      </c>
      <c r="J101" s="115" t="s">
        <v>385</v>
      </c>
      <c r="K101" s="19">
        <f>5.6+17.15</f>
        <v>22.75</v>
      </c>
      <c r="L101" s="19" t="s">
        <v>32</v>
      </c>
      <c r="M101" s="19">
        <v>1</v>
      </c>
      <c r="N101" s="19" t="s">
        <v>443</v>
      </c>
      <c r="O101" s="19" t="s">
        <v>34</v>
      </c>
      <c r="P101" s="19" t="s">
        <v>35</v>
      </c>
      <c r="Q101" s="19"/>
    </row>
    <row r="102" s="83" customFormat="1" ht="60" customHeight="1" spans="1:17">
      <c r="A102" s="97">
        <v>62</v>
      </c>
      <c r="B102" s="97" t="s">
        <v>369</v>
      </c>
      <c r="C102" s="97" t="s">
        <v>29</v>
      </c>
      <c r="D102" s="98" t="s">
        <v>369</v>
      </c>
      <c r="E102" s="97" t="s">
        <v>444</v>
      </c>
      <c r="F102" s="97">
        <v>94</v>
      </c>
      <c r="G102" s="19">
        <v>52</v>
      </c>
      <c r="H102" s="19" t="s">
        <v>396</v>
      </c>
      <c r="I102" s="19" t="s">
        <v>31</v>
      </c>
      <c r="J102" s="115" t="s">
        <v>385</v>
      </c>
      <c r="K102" s="98">
        <f>33.6+1.4508+0.337</f>
        <v>35.3878</v>
      </c>
      <c r="L102" s="97" t="s">
        <v>32</v>
      </c>
      <c r="M102" s="97">
        <v>1</v>
      </c>
      <c r="N102" s="97" t="s">
        <v>445</v>
      </c>
      <c r="O102" s="97" t="s">
        <v>34</v>
      </c>
      <c r="P102" s="97" t="s">
        <v>35</v>
      </c>
      <c r="Q102" s="97"/>
    </row>
    <row r="103" s="28" customFormat="1" ht="39" customHeight="1" spans="1:17">
      <c r="A103" s="99"/>
      <c r="B103" s="99"/>
      <c r="C103" s="99"/>
      <c r="D103" s="100"/>
      <c r="E103" s="99"/>
      <c r="F103" s="99"/>
      <c r="G103" s="52">
        <v>32</v>
      </c>
      <c r="H103" s="51" t="s">
        <v>384</v>
      </c>
      <c r="I103" s="19" t="s">
        <v>31</v>
      </c>
      <c r="J103" s="115" t="s">
        <v>385</v>
      </c>
      <c r="K103" s="100"/>
      <c r="L103" s="99"/>
      <c r="M103" s="99"/>
      <c r="N103" s="99"/>
      <c r="O103" s="99"/>
      <c r="P103" s="99"/>
      <c r="Q103" s="99"/>
    </row>
    <row r="104" s="28" customFormat="1" ht="39" customHeight="1" spans="1:17">
      <c r="A104" s="101"/>
      <c r="B104" s="101"/>
      <c r="C104" s="101"/>
      <c r="D104" s="102"/>
      <c r="E104" s="101"/>
      <c r="F104" s="101"/>
      <c r="G104" s="52">
        <v>10</v>
      </c>
      <c r="H104" s="51" t="s">
        <v>396</v>
      </c>
      <c r="I104" s="54" t="s">
        <v>132</v>
      </c>
      <c r="J104" s="115" t="s">
        <v>385</v>
      </c>
      <c r="K104" s="102"/>
      <c r="L104" s="101"/>
      <c r="M104" s="101"/>
      <c r="N104" s="101"/>
      <c r="O104" s="101"/>
      <c r="P104" s="101"/>
      <c r="Q104" s="101"/>
    </row>
    <row r="105" s="86" customFormat="1" ht="39" customHeight="1" spans="1:17">
      <c r="A105" s="119"/>
      <c r="B105" s="103" t="s">
        <v>276</v>
      </c>
      <c r="C105" s="119"/>
      <c r="D105" s="103"/>
      <c r="E105" s="103" t="s">
        <v>278</v>
      </c>
      <c r="F105" s="103">
        <v>468</v>
      </c>
      <c r="G105" s="103">
        <v>468</v>
      </c>
      <c r="H105" s="103" t="s">
        <v>388</v>
      </c>
      <c r="I105" s="103" t="s">
        <v>39</v>
      </c>
      <c r="J105" s="124" t="s">
        <v>385</v>
      </c>
      <c r="K105" s="103"/>
      <c r="L105" s="119"/>
      <c r="M105" s="119"/>
      <c r="N105" s="119"/>
      <c r="O105" s="103" t="s">
        <v>66</v>
      </c>
      <c r="P105" s="103" t="s">
        <v>67</v>
      </c>
      <c r="Q105" s="119"/>
    </row>
    <row r="106" s="86" customFormat="1" ht="39" customHeight="1" spans="1:17">
      <c r="A106" s="119"/>
      <c r="B106" s="103" t="s">
        <v>194</v>
      </c>
      <c r="C106" s="119"/>
      <c r="D106" s="103"/>
      <c r="E106" s="103"/>
      <c r="F106" s="103">
        <v>214.3489</v>
      </c>
      <c r="G106" s="103">
        <v>214.3489</v>
      </c>
      <c r="H106" s="103" t="s">
        <v>388</v>
      </c>
      <c r="I106" s="103" t="s">
        <v>39</v>
      </c>
      <c r="J106" s="124" t="s">
        <v>385</v>
      </c>
      <c r="K106" s="103"/>
      <c r="L106" s="119"/>
      <c r="M106" s="119"/>
      <c r="N106" s="119"/>
      <c r="O106" s="103" t="s">
        <v>175</v>
      </c>
      <c r="P106" s="103" t="s">
        <v>176</v>
      </c>
      <c r="Q106" s="119"/>
    </row>
    <row r="107" s="86" customFormat="1" ht="39" customHeight="1" spans="1:17">
      <c r="A107" s="119"/>
      <c r="B107" s="103" t="s">
        <v>199</v>
      </c>
      <c r="C107" s="119"/>
      <c r="D107" s="103"/>
      <c r="E107" s="103"/>
      <c r="F107" s="103">
        <v>72.60803</v>
      </c>
      <c r="G107" s="103">
        <v>72.60803</v>
      </c>
      <c r="H107" s="103" t="s">
        <v>388</v>
      </c>
      <c r="I107" s="103" t="s">
        <v>39</v>
      </c>
      <c r="J107" s="124" t="s">
        <v>385</v>
      </c>
      <c r="K107" s="103"/>
      <c r="L107" s="119"/>
      <c r="M107" s="119"/>
      <c r="N107" s="119"/>
      <c r="O107" s="103" t="s">
        <v>175</v>
      </c>
      <c r="P107" s="103" t="s">
        <v>176</v>
      </c>
      <c r="Q107" s="119"/>
    </row>
    <row r="108" s="86" customFormat="1" ht="39" customHeight="1" spans="1:17">
      <c r="A108" s="119"/>
      <c r="B108" s="103" t="s">
        <v>141</v>
      </c>
      <c r="C108" s="103" t="s">
        <v>29</v>
      </c>
      <c r="D108" s="103"/>
      <c r="E108" s="103" t="s">
        <v>141</v>
      </c>
      <c r="F108" s="103">
        <v>50</v>
      </c>
      <c r="G108" s="103">
        <v>50</v>
      </c>
      <c r="H108" s="103" t="s">
        <v>388</v>
      </c>
      <c r="I108" s="103" t="s">
        <v>39</v>
      </c>
      <c r="J108" s="124" t="s">
        <v>385</v>
      </c>
      <c r="K108" s="103"/>
      <c r="L108" s="119"/>
      <c r="M108" s="119"/>
      <c r="N108" s="119"/>
      <c r="O108" s="103" t="s">
        <v>82</v>
      </c>
      <c r="P108" s="103" t="s">
        <v>83</v>
      </c>
      <c r="Q108" s="119"/>
    </row>
    <row r="109" s="86" customFormat="1" ht="74" customHeight="1" spans="1:17">
      <c r="A109" s="119"/>
      <c r="B109" s="103" t="s">
        <v>241</v>
      </c>
      <c r="C109" s="103" t="s">
        <v>260</v>
      </c>
      <c r="D109" s="103"/>
      <c r="E109" s="103" t="s">
        <v>261</v>
      </c>
      <c r="F109" s="103">
        <v>95</v>
      </c>
      <c r="G109" s="103">
        <v>95</v>
      </c>
      <c r="H109" s="103" t="s">
        <v>388</v>
      </c>
      <c r="I109" s="103" t="s">
        <v>39</v>
      </c>
      <c r="J109" s="124" t="s">
        <v>385</v>
      </c>
      <c r="K109" s="103"/>
      <c r="L109" s="119"/>
      <c r="M109" s="119"/>
      <c r="N109" s="119"/>
      <c r="O109" s="103" t="s">
        <v>245</v>
      </c>
      <c r="P109" s="103" t="s">
        <v>248</v>
      </c>
      <c r="Q109" s="119"/>
    </row>
    <row r="110" s="87" customFormat="1" ht="22" customHeight="1" spans="1:17">
      <c r="A110" s="120"/>
      <c r="B110" s="103" t="s">
        <v>266</v>
      </c>
      <c r="C110" s="120"/>
      <c r="D110" s="120"/>
      <c r="E110" s="120"/>
      <c r="F110" s="103">
        <v>49.6219</v>
      </c>
      <c r="G110" s="103">
        <v>49.6219</v>
      </c>
      <c r="H110" s="103" t="s">
        <v>446</v>
      </c>
      <c r="I110" s="103" t="s">
        <v>132</v>
      </c>
      <c r="J110" s="124" t="s">
        <v>433</v>
      </c>
      <c r="K110" s="125"/>
      <c r="L110" s="120"/>
      <c r="M110" s="120"/>
      <c r="N110" s="120"/>
      <c r="O110" s="120"/>
      <c r="P110" s="120"/>
      <c r="Q110" s="125"/>
    </row>
    <row r="111" s="87" customFormat="1" ht="22" customHeight="1" spans="1:17">
      <c r="A111" s="120"/>
      <c r="B111" s="103" t="s">
        <v>266</v>
      </c>
      <c r="C111" s="120"/>
      <c r="D111" s="120"/>
      <c r="E111" s="120"/>
      <c r="F111" s="103">
        <v>28.6664</v>
      </c>
      <c r="G111" s="103">
        <v>28.6664</v>
      </c>
      <c r="H111" s="103" t="s">
        <v>446</v>
      </c>
      <c r="I111" s="103" t="s">
        <v>132</v>
      </c>
      <c r="J111" s="124" t="s">
        <v>433</v>
      </c>
      <c r="K111" s="125"/>
      <c r="L111" s="120"/>
      <c r="M111" s="120"/>
      <c r="N111" s="120"/>
      <c r="O111" s="120"/>
      <c r="P111" s="120"/>
      <c r="Q111" s="125"/>
    </row>
    <row r="112" s="87" customFormat="1" ht="22" customHeight="1" spans="1:17">
      <c r="A112" s="120"/>
      <c r="B112" s="103" t="s">
        <v>271</v>
      </c>
      <c r="C112" s="120"/>
      <c r="D112" s="120"/>
      <c r="E112" s="120"/>
      <c r="F112" s="103">
        <v>35</v>
      </c>
      <c r="G112" s="103">
        <v>35</v>
      </c>
      <c r="H112" s="103" t="s">
        <v>446</v>
      </c>
      <c r="I112" s="103" t="s">
        <v>132</v>
      </c>
      <c r="J112" s="124" t="s">
        <v>433</v>
      </c>
      <c r="K112" s="125"/>
      <c r="L112" s="120"/>
      <c r="M112" s="120"/>
      <c r="N112" s="120"/>
      <c r="O112" s="120"/>
      <c r="P112" s="120"/>
      <c r="Q112" s="125"/>
    </row>
    <row r="113" s="87" customFormat="1" ht="22" customHeight="1" spans="1:17">
      <c r="A113" s="120"/>
      <c r="B113" s="103" t="s">
        <v>131</v>
      </c>
      <c r="C113" s="103" t="s">
        <v>97</v>
      </c>
      <c r="D113" s="120"/>
      <c r="E113" s="120"/>
      <c r="F113" s="103">
        <v>50</v>
      </c>
      <c r="G113" s="103">
        <v>50</v>
      </c>
      <c r="H113" s="103" t="s">
        <v>446</v>
      </c>
      <c r="I113" s="103" t="s">
        <v>132</v>
      </c>
      <c r="J113" s="124" t="s">
        <v>433</v>
      </c>
      <c r="K113" s="125"/>
      <c r="L113" s="120"/>
      <c r="M113" s="120"/>
      <c r="N113" s="120"/>
      <c r="O113" s="120"/>
      <c r="P113" s="120"/>
      <c r="Q113" s="125"/>
    </row>
    <row r="114" s="87" customFormat="1" ht="22" customHeight="1" spans="1:17">
      <c r="A114" s="120"/>
      <c r="B114" s="103" t="s">
        <v>254</v>
      </c>
      <c r="C114" s="103" t="s">
        <v>255</v>
      </c>
      <c r="D114" s="120"/>
      <c r="E114" s="120"/>
      <c r="F114" s="103">
        <v>30</v>
      </c>
      <c r="G114" s="103">
        <v>30</v>
      </c>
      <c r="H114" s="103" t="s">
        <v>446</v>
      </c>
      <c r="I114" s="103" t="s">
        <v>132</v>
      </c>
      <c r="J114" s="124" t="s">
        <v>433</v>
      </c>
      <c r="K114" s="125"/>
      <c r="L114" s="120"/>
      <c r="M114" s="120"/>
      <c r="N114" s="120"/>
      <c r="O114" s="120"/>
      <c r="P114" s="120"/>
      <c r="Q114" s="125"/>
    </row>
    <row r="115" s="87" customFormat="1" ht="22" customHeight="1" spans="1:17">
      <c r="A115" s="120"/>
      <c r="B115" s="103" t="s">
        <v>241</v>
      </c>
      <c r="C115" s="103" t="s">
        <v>447</v>
      </c>
      <c r="D115" s="120"/>
      <c r="E115" s="120"/>
      <c r="F115" s="103">
        <v>26.4</v>
      </c>
      <c r="G115" s="103">
        <v>26.4</v>
      </c>
      <c r="H115" s="103" t="s">
        <v>446</v>
      </c>
      <c r="I115" s="103" t="s">
        <v>132</v>
      </c>
      <c r="J115" s="124" t="s">
        <v>433</v>
      </c>
      <c r="K115" s="125"/>
      <c r="L115" s="120"/>
      <c r="M115" s="120"/>
      <c r="N115" s="120"/>
      <c r="O115" s="120"/>
      <c r="P115" s="120"/>
      <c r="Q115" s="125"/>
    </row>
    <row r="116" s="87" customFormat="1" ht="22" customHeight="1" spans="1:17">
      <c r="A116" s="120"/>
      <c r="B116" s="103" t="s">
        <v>249</v>
      </c>
      <c r="C116" s="103" t="s">
        <v>250</v>
      </c>
      <c r="D116" s="121"/>
      <c r="E116" s="121"/>
      <c r="F116" s="103">
        <f>G116+G117</f>
        <v>35.86</v>
      </c>
      <c r="G116" s="103">
        <v>0.3117</v>
      </c>
      <c r="H116" s="103" t="s">
        <v>446</v>
      </c>
      <c r="I116" s="103" t="s">
        <v>132</v>
      </c>
      <c r="J116" s="124" t="s">
        <v>433</v>
      </c>
      <c r="K116" s="125"/>
      <c r="L116" s="120"/>
      <c r="M116" s="120"/>
      <c r="N116" s="120"/>
      <c r="O116" s="120"/>
      <c r="P116" s="120"/>
      <c r="Q116" s="125"/>
    </row>
    <row r="117" s="87" customFormat="1" ht="22" customHeight="1" spans="1:17">
      <c r="A117" s="120"/>
      <c r="B117" s="103"/>
      <c r="C117" s="103"/>
      <c r="D117" s="122"/>
      <c r="E117" s="122"/>
      <c r="F117" s="103"/>
      <c r="G117" s="103">
        <v>35.5483</v>
      </c>
      <c r="H117" s="103" t="s">
        <v>392</v>
      </c>
      <c r="I117" s="103" t="s">
        <v>31</v>
      </c>
      <c r="J117" s="124" t="s">
        <v>393</v>
      </c>
      <c r="K117" s="125"/>
      <c r="L117" s="120"/>
      <c r="M117" s="120"/>
      <c r="N117" s="120"/>
      <c r="O117" s="120"/>
      <c r="P117" s="120"/>
      <c r="Q117" s="125"/>
    </row>
    <row r="118" s="87" customFormat="1" ht="22" customHeight="1" spans="1:17">
      <c r="A118" s="120"/>
      <c r="B118" s="103" t="s">
        <v>137</v>
      </c>
      <c r="C118" s="103" t="s">
        <v>138</v>
      </c>
      <c r="D118" s="120"/>
      <c r="E118" s="120"/>
      <c r="F118" s="103">
        <v>7.489578</v>
      </c>
      <c r="G118" s="103">
        <v>7.489578</v>
      </c>
      <c r="H118" s="103" t="s">
        <v>392</v>
      </c>
      <c r="I118" s="103" t="s">
        <v>31</v>
      </c>
      <c r="J118" s="124" t="s">
        <v>393</v>
      </c>
      <c r="K118" s="125"/>
      <c r="L118" s="120"/>
      <c r="M118" s="120"/>
      <c r="N118" s="120"/>
      <c r="O118" s="120"/>
      <c r="P118" s="120"/>
      <c r="Q118" s="125"/>
    </row>
    <row r="119" s="87" customFormat="1" ht="22" customHeight="1" spans="1:17">
      <c r="A119" s="120"/>
      <c r="B119" s="103" t="s">
        <v>282</v>
      </c>
      <c r="C119" s="103" t="s">
        <v>300</v>
      </c>
      <c r="D119" s="120"/>
      <c r="E119" s="120"/>
      <c r="F119" s="103">
        <v>60</v>
      </c>
      <c r="G119" s="103">
        <v>60</v>
      </c>
      <c r="H119" s="103" t="s">
        <v>392</v>
      </c>
      <c r="I119" s="103" t="s">
        <v>31</v>
      </c>
      <c r="J119" s="124" t="s">
        <v>393</v>
      </c>
      <c r="K119" s="125"/>
      <c r="L119" s="120"/>
      <c r="M119" s="120"/>
      <c r="N119" s="120"/>
      <c r="O119" s="120"/>
      <c r="P119" s="120"/>
      <c r="Q119" s="125"/>
    </row>
    <row r="120" s="87" customFormat="1" ht="33" customHeight="1" spans="1:17">
      <c r="A120" s="120"/>
      <c r="B120" s="103" t="s">
        <v>282</v>
      </c>
      <c r="C120" s="103" t="s">
        <v>298</v>
      </c>
      <c r="D120" s="103"/>
      <c r="E120" s="103"/>
      <c r="F120" s="119">
        <f>G120+G121+G122</f>
        <v>722</v>
      </c>
      <c r="G120" s="103">
        <f>300-G117-G118-G119</f>
        <v>196.962122</v>
      </c>
      <c r="H120" s="103" t="s">
        <v>392</v>
      </c>
      <c r="I120" s="103" t="s">
        <v>31</v>
      </c>
      <c r="J120" s="124" t="s">
        <v>393</v>
      </c>
      <c r="K120" s="125"/>
      <c r="L120" s="120"/>
      <c r="M120" s="120"/>
      <c r="N120" s="120"/>
      <c r="O120" s="120"/>
      <c r="P120" s="120"/>
      <c r="Q120" s="125"/>
    </row>
    <row r="121" s="87" customFormat="1" ht="28" customHeight="1" spans="1:17">
      <c r="A121" s="120"/>
      <c r="B121" s="103"/>
      <c r="C121" s="103"/>
      <c r="D121" s="103"/>
      <c r="E121" s="103"/>
      <c r="F121" s="119"/>
      <c r="G121" s="103">
        <v>509</v>
      </c>
      <c r="H121" s="103" t="s">
        <v>403</v>
      </c>
      <c r="I121" s="103" t="s">
        <v>31</v>
      </c>
      <c r="J121" s="124" t="s">
        <v>404</v>
      </c>
      <c r="K121" s="125"/>
      <c r="L121" s="120"/>
      <c r="M121" s="120"/>
      <c r="N121" s="120"/>
      <c r="O121" s="120"/>
      <c r="P121" s="120"/>
      <c r="Q121" s="125"/>
    </row>
    <row r="122" s="87" customFormat="1" ht="28" customHeight="1" spans="1:17">
      <c r="A122" s="120"/>
      <c r="B122" s="103"/>
      <c r="C122" s="103"/>
      <c r="D122" s="103"/>
      <c r="E122" s="103"/>
      <c r="F122" s="119"/>
      <c r="G122" s="103">
        <v>16.037878</v>
      </c>
      <c r="H122" s="103" t="s">
        <v>392</v>
      </c>
      <c r="I122" s="103" t="s">
        <v>31</v>
      </c>
      <c r="J122" s="124" t="s">
        <v>398</v>
      </c>
      <c r="K122" s="125"/>
      <c r="L122" s="120"/>
      <c r="M122" s="120"/>
      <c r="N122" s="120"/>
      <c r="O122" s="120"/>
      <c r="P122" s="120"/>
      <c r="Q122" s="125"/>
    </row>
    <row r="123" s="28" customFormat="1" spans="1:17">
      <c r="A123" s="52"/>
      <c r="B123" s="123" t="s">
        <v>448</v>
      </c>
      <c r="C123" s="59"/>
      <c r="D123" s="59"/>
      <c r="E123" s="59"/>
      <c r="F123" s="59">
        <f t="shared" ref="F123:F143" si="1">G123</f>
        <v>10</v>
      </c>
      <c r="G123" s="59">
        <v>10</v>
      </c>
      <c r="H123" s="19" t="s">
        <v>449</v>
      </c>
      <c r="I123" s="61" t="s">
        <v>437</v>
      </c>
      <c r="J123" s="115" t="s">
        <v>385</v>
      </c>
      <c r="K123" s="61"/>
      <c r="L123" s="59"/>
      <c r="M123" s="59"/>
      <c r="N123" s="59"/>
      <c r="O123" s="19"/>
      <c r="P123" s="59"/>
      <c r="Q123" s="52"/>
    </row>
    <row r="124" s="28" customFormat="1" spans="1:17">
      <c r="A124" s="52"/>
      <c r="B124" s="123" t="s">
        <v>450</v>
      </c>
      <c r="C124" s="59"/>
      <c r="D124" s="59"/>
      <c r="E124" s="59"/>
      <c r="F124" s="59">
        <f t="shared" si="1"/>
        <v>1</v>
      </c>
      <c r="G124" s="59">
        <v>1</v>
      </c>
      <c r="H124" s="19" t="s">
        <v>449</v>
      </c>
      <c r="I124" s="61" t="s">
        <v>437</v>
      </c>
      <c r="J124" s="115" t="s">
        <v>385</v>
      </c>
      <c r="K124" s="61"/>
      <c r="L124" s="59">
        <f>264.4517-7.489578-60</f>
        <v>196.962122</v>
      </c>
      <c r="M124" s="59"/>
      <c r="N124" s="59"/>
      <c r="O124" s="19"/>
      <c r="P124" s="59"/>
      <c r="Q124" s="52"/>
    </row>
    <row r="125" s="28" customFormat="1" ht="27" spans="1:17">
      <c r="A125" s="52"/>
      <c r="B125" s="123" t="s">
        <v>451</v>
      </c>
      <c r="C125" s="59"/>
      <c r="D125" s="59"/>
      <c r="E125" s="59"/>
      <c r="F125" s="59">
        <f t="shared" si="1"/>
        <v>36</v>
      </c>
      <c r="G125" s="59">
        <v>36</v>
      </c>
      <c r="H125" s="19" t="s">
        <v>449</v>
      </c>
      <c r="I125" s="61" t="s">
        <v>437</v>
      </c>
      <c r="J125" s="115" t="s">
        <v>385</v>
      </c>
      <c r="K125" s="61"/>
      <c r="L125" s="59"/>
      <c r="M125" s="59"/>
      <c r="N125" s="59"/>
      <c r="O125" s="19"/>
      <c r="P125" s="59"/>
      <c r="Q125" s="52"/>
    </row>
    <row r="126" s="28" customFormat="1" spans="1:17">
      <c r="A126" s="52"/>
      <c r="B126" s="123" t="s">
        <v>452</v>
      </c>
      <c r="C126" s="59"/>
      <c r="D126" s="59"/>
      <c r="E126" s="59"/>
      <c r="F126" s="59">
        <f t="shared" si="1"/>
        <v>244</v>
      </c>
      <c r="G126" s="59">
        <v>244</v>
      </c>
      <c r="H126" s="19" t="s">
        <v>449</v>
      </c>
      <c r="I126" s="61" t="s">
        <v>437</v>
      </c>
      <c r="J126" s="115" t="s">
        <v>385</v>
      </c>
      <c r="K126" s="61"/>
      <c r="L126" s="59"/>
      <c r="M126" s="59"/>
      <c r="N126" s="59"/>
      <c r="O126" s="19"/>
      <c r="P126" s="59"/>
      <c r="Q126" s="52"/>
    </row>
    <row r="127" s="28" customFormat="1" spans="1:17">
      <c r="A127" s="52"/>
      <c r="B127" s="59" t="s">
        <v>453</v>
      </c>
      <c r="C127" s="59"/>
      <c r="D127" s="59"/>
      <c r="E127" s="59"/>
      <c r="F127" s="59">
        <f t="shared" si="1"/>
        <v>80</v>
      </c>
      <c r="G127" s="59">
        <v>80</v>
      </c>
      <c r="H127" s="19" t="s">
        <v>454</v>
      </c>
      <c r="I127" s="61" t="s">
        <v>437</v>
      </c>
      <c r="J127" s="115" t="s">
        <v>385</v>
      </c>
      <c r="K127" s="61"/>
      <c r="L127" s="59"/>
      <c r="M127" s="59"/>
      <c r="N127" s="59"/>
      <c r="O127" s="19"/>
      <c r="P127" s="59"/>
      <c r="Q127" s="52"/>
    </row>
    <row r="128" s="28" customFormat="1" spans="1:17">
      <c r="A128" s="52"/>
      <c r="B128" s="59" t="s">
        <v>455</v>
      </c>
      <c r="C128" s="59"/>
      <c r="D128" s="59"/>
      <c r="E128" s="59"/>
      <c r="F128" s="59">
        <f t="shared" si="1"/>
        <v>20</v>
      </c>
      <c r="G128" s="59">
        <v>20</v>
      </c>
      <c r="H128" s="19" t="s">
        <v>456</v>
      </c>
      <c r="I128" s="61" t="s">
        <v>437</v>
      </c>
      <c r="J128" s="115" t="s">
        <v>385</v>
      </c>
      <c r="K128" s="61"/>
      <c r="L128" s="59"/>
      <c r="M128" s="59"/>
      <c r="N128" s="59"/>
      <c r="O128" s="19"/>
      <c r="P128" s="59"/>
      <c r="Q128" s="52"/>
    </row>
    <row r="129" s="28" customFormat="1" ht="27" spans="1:17">
      <c r="A129" s="52"/>
      <c r="B129" s="59" t="s">
        <v>457</v>
      </c>
      <c r="C129" s="59"/>
      <c r="D129" s="59"/>
      <c r="E129" s="59"/>
      <c r="F129" s="59">
        <f t="shared" si="1"/>
        <v>260</v>
      </c>
      <c r="G129" s="59">
        <v>260</v>
      </c>
      <c r="H129" s="19" t="s">
        <v>458</v>
      </c>
      <c r="I129" s="61" t="s">
        <v>437</v>
      </c>
      <c r="J129" s="115" t="s">
        <v>385</v>
      </c>
      <c r="K129" s="61"/>
      <c r="L129" s="59"/>
      <c r="M129" s="59"/>
      <c r="N129" s="59"/>
      <c r="O129" s="19"/>
      <c r="P129" s="59"/>
      <c r="Q129" s="52"/>
    </row>
    <row r="130" s="28" customFormat="1" spans="1:17">
      <c r="A130" s="52"/>
      <c r="B130" s="59" t="s">
        <v>459</v>
      </c>
      <c r="C130" s="59"/>
      <c r="D130" s="59"/>
      <c r="E130" s="59"/>
      <c r="F130" s="59">
        <f t="shared" si="1"/>
        <v>70</v>
      </c>
      <c r="G130" s="59">
        <v>70</v>
      </c>
      <c r="H130" s="19" t="s">
        <v>460</v>
      </c>
      <c r="I130" s="61" t="s">
        <v>437</v>
      </c>
      <c r="J130" s="115" t="s">
        <v>385</v>
      </c>
      <c r="K130" s="61"/>
      <c r="L130" s="59"/>
      <c r="M130" s="59"/>
      <c r="N130" s="59"/>
      <c r="O130" s="19"/>
      <c r="P130" s="59"/>
      <c r="Q130" s="52"/>
    </row>
    <row r="131" s="28" customFormat="1" spans="1:17">
      <c r="A131" s="52"/>
      <c r="B131" s="59" t="s">
        <v>461</v>
      </c>
      <c r="C131" s="59"/>
      <c r="D131" s="59"/>
      <c r="E131" s="59"/>
      <c r="F131" s="59">
        <f t="shared" si="1"/>
        <v>48</v>
      </c>
      <c r="G131" s="59">
        <v>48</v>
      </c>
      <c r="H131" s="19" t="s">
        <v>462</v>
      </c>
      <c r="I131" s="61" t="s">
        <v>437</v>
      </c>
      <c r="J131" s="115" t="s">
        <v>385</v>
      </c>
      <c r="K131" s="61"/>
      <c r="L131" s="59"/>
      <c r="M131" s="59"/>
      <c r="N131" s="59"/>
      <c r="O131" s="19"/>
      <c r="P131" s="59"/>
      <c r="Q131" s="52"/>
    </row>
    <row r="132" s="28" customFormat="1" ht="27" spans="1:17">
      <c r="A132" s="52"/>
      <c r="B132" s="52" t="s">
        <v>463</v>
      </c>
      <c r="C132" s="52"/>
      <c r="D132" s="52"/>
      <c r="E132" s="52"/>
      <c r="F132" s="59">
        <f t="shared" si="1"/>
        <v>16</v>
      </c>
      <c r="G132" s="52">
        <v>16</v>
      </c>
      <c r="H132" s="19" t="s">
        <v>464</v>
      </c>
      <c r="I132" s="61" t="s">
        <v>437</v>
      </c>
      <c r="J132" s="115" t="s">
        <v>385</v>
      </c>
      <c r="K132" s="54"/>
      <c r="L132" s="52"/>
      <c r="M132" s="52"/>
      <c r="N132" s="52"/>
      <c r="O132" s="51"/>
      <c r="P132" s="52"/>
      <c r="Q132" s="52"/>
    </row>
    <row r="133" s="28" customFormat="1" ht="27" spans="1:17">
      <c r="A133" s="52"/>
      <c r="B133" s="52" t="s">
        <v>465</v>
      </c>
      <c r="C133" s="52"/>
      <c r="D133" s="52"/>
      <c r="E133" s="52"/>
      <c r="F133" s="59">
        <f t="shared" si="1"/>
        <v>200</v>
      </c>
      <c r="G133" s="52">
        <v>200</v>
      </c>
      <c r="H133" s="51" t="s">
        <v>466</v>
      </c>
      <c r="I133" s="61" t="s">
        <v>437</v>
      </c>
      <c r="J133" s="115" t="s">
        <v>385</v>
      </c>
      <c r="K133" s="54"/>
      <c r="L133" s="52"/>
      <c r="M133" s="52"/>
      <c r="N133" s="52"/>
      <c r="O133" s="51"/>
      <c r="P133" s="52"/>
      <c r="Q133" s="52"/>
    </row>
    <row r="134" s="28" customFormat="1" ht="27" spans="1:17">
      <c r="A134" s="52"/>
      <c r="B134" s="52" t="s">
        <v>467</v>
      </c>
      <c r="C134" s="52"/>
      <c r="D134" s="52"/>
      <c r="E134" s="52"/>
      <c r="F134" s="59">
        <f t="shared" si="1"/>
        <v>50</v>
      </c>
      <c r="G134" s="52">
        <v>50</v>
      </c>
      <c r="H134" s="51" t="s">
        <v>466</v>
      </c>
      <c r="I134" s="61" t="s">
        <v>437</v>
      </c>
      <c r="J134" s="115" t="s">
        <v>385</v>
      </c>
      <c r="K134" s="54"/>
      <c r="L134" s="52"/>
      <c r="M134" s="52"/>
      <c r="N134" s="52"/>
      <c r="O134" s="51"/>
      <c r="P134" s="52"/>
      <c r="Q134" s="52"/>
    </row>
    <row r="135" s="28" customFormat="1" spans="1:17">
      <c r="A135" s="52"/>
      <c r="B135" s="52" t="s">
        <v>468</v>
      </c>
      <c r="C135" s="52"/>
      <c r="D135" s="52"/>
      <c r="E135" s="52"/>
      <c r="F135" s="59">
        <f t="shared" si="1"/>
        <v>74</v>
      </c>
      <c r="G135" s="52">
        <v>74</v>
      </c>
      <c r="H135" s="51" t="s">
        <v>466</v>
      </c>
      <c r="I135" s="61" t="s">
        <v>437</v>
      </c>
      <c r="J135" s="115" t="s">
        <v>385</v>
      </c>
      <c r="K135" s="54"/>
      <c r="L135" s="52"/>
      <c r="M135" s="52"/>
      <c r="N135" s="52"/>
      <c r="O135" s="51"/>
      <c r="P135" s="52"/>
      <c r="Q135" s="52"/>
    </row>
    <row r="136" s="28" customFormat="1" ht="27" spans="1:17">
      <c r="A136" s="52"/>
      <c r="B136" s="52" t="s">
        <v>469</v>
      </c>
      <c r="C136" s="52"/>
      <c r="D136" s="52"/>
      <c r="E136" s="52"/>
      <c r="F136" s="59">
        <f t="shared" si="1"/>
        <v>27</v>
      </c>
      <c r="G136" s="52">
        <v>27</v>
      </c>
      <c r="H136" s="51" t="s">
        <v>470</v>
      </c>
      <c r="I136" s="61" t="s">
        <v>437</v>
      </c>
      <c r="J136" s="115" t="s">
        <v>385</v>
      </c>
      <c r="K136" s="54"/>
      <c r="L136" s="52"/>
      <c r="M136" s="52"/>
      <c r="N136" s="52"/>
      <c r="O136" s="51"/>
      <c r="P136" s="52"/>
      <c r="Q136" s="52"/>
    </row>
    <row r="137" s="28" customFormat="1" ht="40.5" spans="1:17">
      <c r="A137" s="52"/>
      <c r="B137" s="52" t="s">
        <v>471</v>
      </c>
      <c r="C137" s="52"/>
      <c r="D137" s="52"/>
      <c r="E137" s="52"/>
      <c r="F137" s="59">
        <f t="shared" si="1"/>
        <v>65</v>
      </c>
      <c r="G137" s="52">
        <v>65</v>
      </c>
      <c r="H137" s="51" t="s">
        <v>470</v>
      </c>
      <c r="I137" s="61" t="s">
        <v>437</v>
      </c>
      <c r="J137" s="115" t="s">
        <v>385</v>
      </c>
      <c r="K137" s="54"/>
      <c r="L137" s="52"/>
      <c r="M137" s="52"/>
      <c r="N137" s="52"/>
      <c r="O137" s="51"/>
      <c r="P137" s="52"/>
      <c r="Q137" s="52"/>
    </row>
    <row r="138" s="28" customFormat="1" ht="27" spans="1:17">
      <c r="A138" s="52"/>
      <c r="B138" s="52" t="s">
        <v>472</v>
      </c>
      <c r="C138" s="52"/>
      <c r="D138" s="52"/>
      <c r="E138" s="52"/>
      <c r="F138" s="59">
        <f t="shared" si="1"/>
        <v>50</v>
      </c>
      <c r="G138" s="52">
        <v>50</v>
      </c>
      <c r="H138" s="51" t="s">
        <v>470</v>
      </c>
      <c r="I138" s="61" t="s">
        <v>437</v>
      </c>
      <c r="J138" s="115" t="s">
        <v>385</v>
      </c>
      <c r="K138" s="54"/>
      <c r="L138" s="52"/>
      <c r="M138" s="52"/>
      <c r="N138" s="52"/>
      <c r="O138" s="51"/>
      <c r="P138" s="52"/>
      <c r="Q138" s="52"/>
    </row>
    <row r="139" s="28" customFormat="1" ht="40.5" spans="1:17">
      <c r="A139" s="52"/>
      <c r="B139" s="52" t="s">
        <v>473</v>
      </c>
      <c r="C139" s="52"/>
      <c r="D139" s="52"/>
      <c r="E139" s="52"/>
      <c r="F139" s="59">
        <f t="shared" si="1"/>
        <v>50</v>
      </c>
      <c r="G139" s="52">
        <v>50</v>
      </c>
      <c r="H139" s="51" t="s">
        <v>470</v>
      </c>
      <c r="I139" s="61" t="s">
        <v>437</v>
      </c>
      <c r="J139" s="115" t="s">
        <v>385</v>
      </c>
      <c r="K139" s="54"/>
      <c r="L139" s="52"/>
      <c r="M139" s="52"/>
      <c r="N139" s="52"/>
      <c r="O139" s="51"/>
      <c r="P139" s="52"/>
      <c r="Q139" s="52"/>
    </row>
    <row r="140" s="28" customFormat="1" ht="27" spans="1:17">
      <c r="A140" s="52"/>
      <c r="B140" s="52" t="s">
        <v>474</v>
      </c>
      <c r="C140" s="52"/>
      <c r="D140" s="52"/>
      <c r="E140" s="52"/>
      <c r="F140" s="59">
        <f t="shared" si="1"/>
        <v>50</v>
      </c>
      <c r="G140" s="52">
        <v>50</v>
      </c>
      <c r="H140" s="51" t="s">
        <v>470</v>
      </c>
      <c r="I140" s="61" t="s">
        <v>437</v>
      </c>
      <c r="J140" s="115" t="s">
        <v>385</v>
      </c>
      <c r="K140" s="54"/>
      <c r="L140" s="52"/>
      <c r="M140" s="52"/>
      <c r="N140" s="52"/>
      <c r="O140" s="51"/>
      <c r="P140" s="52"/>
      <c r="Q140" s="52"/>
    </row>
    <row r="141" s="28" customFormat="1" ht="27" spans="1:17">
      <c r="A141" s="52"/>
      <c r="B141" s="52" t="s">
        <v>475</v>
      </c>
      <c r="C141" s="52"/>
      <c r="D141" s="52"/>
      <c r="E141" s="52"/>
      <c r="F141" s="59">
        <f t="shared" si="1"/>
        <v>50</v>
      </c>
      <c r="G141" s="52">
        <v>50</v>
      </c>
      <c r="H141" s="51" t="s">
        <v>470</v>
      </c>
      <c r="I141" s="61" t="s">
        <v>437</v>
      </c>
      <c r="J141" s="115" t="s">
        <v>385</v>
      </c>
      <c r="K141" s="54"/>
      <c r="L141" s="52"/>
      <c r="M141" s="52"/>
      <c r="N141" s="52"/>
      <c r="O141" s="51"/>
      <c r="P141" s="52"/>
      <c r="Q141" s="52"/>
    </row>
    <row r="142" s="28" customFormat="1" ht="27" spans="1:17">
      <c r="A142" s="52"/>
      <c r="B142" s="52" t="s">
        <v>476</v>
      </c>
      <c r="C142" s="52"/>
      <c r="D142" s="52"/>
      <c r="E142" s="52"/>
      <c r="F142" s="59">
        <f t="shared" si="1"/>
        <v>168</v>
      </c>
      <c r="G142" s="52">
        <v>168</v>
      </c>
      <c r="H142" s="51" t="s">
        <v>470</v>
      </c>
      <c r="I142" s="61" t="s">
        <v>437</v>
      </c>
      <c r="J142" s="115" t="s">
        <v>385</v>
      </c>
      <c r="K142" s="54"/>
      <c r="L142" s="52"/>
      <c r="M142" s="52"/>
      <c r="N142" s="52"/>
      <c r="O142" s="51"/>
      <c r="P142" s="52"/>
      <c r="Q142" s="52"/>
    </row>
    <row r="143" s="28" customFormat="1" ht="40.5" spans="1:17">
      <c r="A143" s="52"/>
      <c r="B143" s="52" t="s">
        <v>477</v>
      </c>
      <c r="C143" s="52"/>
      <c r="D143" s="52"/>
      <c r="E143" s="52"/>
      <c r="F143" s="59">
        <f t="shared" si="1"/>
        <v>290.8012</v>
      </c>
      <c r="G143" s="52">
        <v>290.8012</v>
      </c>
      <c r="H143" s="51" t="s">
        <v>478</v>
      </c>
      <c r="I143" s="61" t="s">
        <v>437</v>
      </c>
      <c r="J143" s="115" t="s">
        <v>385</v>
      </c>
      <c r="K143" s="54"/>
      <c r="L143" s="52"/>
      <c r="M143" s="52"/>
      <c r="N143" s="52"/>
      <c r="O143" s="51"/>
      <c r="P143" s="52"/>
      <c r="Q143" s="52"/>
    </row>
    <row r="144" s="28" customFormat="1" ht="42" customHeight="1" spans="1:17">
      <c r="A144" s="52"/>
      <c r="B144" s="52" t="s">
        <v>479</v>
      </c>
      <c r="C144" s="52"/>
      <c r="D144" s="52"/>
      <c r="E144" s="52"/>
      <c r="F144" s="52">
        <f>G144+G145</f>
        <v>145</v>
      </c>
      <c r="G144" s="52">
        <v>105</v>
      </c>
      <c r="H144" s="51" t="s">
        <v>480</v>
      </c>
      <c r="I144" s="61" t="s">
        <v>132</v>
      </c>
      <c r="J144" s="115" t="s">
        <v>385</v>
      </c>
      <c r="K144" s="54"/>
      <c r="L144" s="52"/>
      <c r="M144" s="52"/>
      <c r="N144" s="52"/>
      <c r="O144" s="51"/>
      <c r="P144" s="52"/>
      <c r="Q144" s="52"/>
    </row>
    <row r="145" s="28" customFormat="1" spans="1:17">
      <c r="A145" s="52"/>
      <c r="B145" s="52"/>
      <c r="C145" s="52"/>
      <c r="D145" s="52"/>
      <c r="E145" s="52"/>
      <c r="F145" s="52"/>
      <c r="G145" s="52">
        <v>40</v>
      </c>
      <c r="H145" s="51" t="s">
        <v>481</v>
      </c>
      <c r="I145" s="61" t="s">
        <v>132</v>
      </c>
      <c r="J145" s="115" t="s">
        <v>385</v>
      </c>
      <c r="K145" s="54"/>
      <c r="L145" s="52"/>
      <c r="M145" s="52"/>
      <c r="N145" s="52"/>
      <c r="O145" s="51"/>
      <c r="P145" s="52"/>
      <c r="Q145" s="52"/>
    </row>
    <row r="146" s="28" customFormat="1" ht="39" customHeight="1" spans="1:17">
      <c r="A146" s="52"/>
      <c r="B146" s="51" t="s">
        <v>482</v>
      </c>
      <c r="C146" s="52"/>
      <c r="D146" s="52"/>
      <c r="E146" s="54" t="s">
        <v>483</v>
      </c>
      <c r="F146" s="52">
        <v>167</v>
      </c>
      <c r="G146" s="52">
        <v>167</v>
      </c>
      <c r="H146" s="52" t="s">
        <v>484</v>
      </c>
      <c r="I146" s="61" t="s">
        <v>132</v>
      </c>
      <c r="J146" s="115" t="s">
        <v>385</v>
      </c>
      <c r="K146" s="54"/>
      <c r="L146" s="52"/>
      <c r="M146" s="52"/>
      <c r="N146" s="52"/>
      <c r="O146" s="51"/>
      <c r="P146" s="52"/>
      <c r="Q146" s="52"/>
    </row>
  </sheetData>
  <mergeCells count="181">
    <mergeCell ref="A1:B1"/>
    <mergeCell ref="A2:Q2"/>
    <mergeCell ref="P3:Q3"/>
    <mergeCell ref="A4:A5"/>
    <mergeCell ref="A14:A18"/>
    <mergeCell ref="A24:A25"/>
    <mergeCell ref="A27:A32"/>
    <mergeCell ref="A35:A36"/>
    <mergeCell ref="A38:A42"/>
    <mergeCell ref="A43:A44"/>
    <mergeCell ref="A53:A54"/>
    <mergeCell ref="A65:A66"/>
    <mergeCell ref="A75:A77"/>
    <mergeCell ref="A78:A80"/>
    <mergeCell ref="A102:A104"/>
    <mergeCell ref="B4:B5"/>
    <mergeCell ref="B14:B18"/>
    <mergeCell ref="B24:B25"/>
    <mergeCell ref="B27:B32"/>
    <mergeCell ref="B35:B36"/>
    <mergeCell ref="B38:B42"/>
    <mergeCell ref="B43:B51"/>
    <mergeCell ref="B53:B54"/>
    <mergeCell ref="B65:B66"/>
    <mergeCell ref="B75:B77"/>
    <mergeCell ref="B78:B80"/>
    <mergeCell ref="B81:B84"/>
    <mergeCell ref="B102:B104"/>
    <mergeCell ref="B116:B117"/>
    <mergeCell ref="B120:B122"/>
    <mergeCell ref="B144:B145"/>
    <mergeCell ref="C4:C5"/>
    <mergeCell ref="C14:C18"/>
    <mergeCell ref="C24:C25"/>
    <mergeCell ref="C27:C32"/>
    <mergeCell ref="C35:C36"/>
    <mergeCell ref="C38:C42"/>
    <mergeCell ref="C43:C51"/>
    <mergeCell ref="C53:C54"/>
    <mergeCell ref="C65:C66"/>
    <mergeCell ref="C75:C77"/>
    <mergeCell ref="C78:C80"/>
    <mergeCell ref="C81:C84"/>
    <mergeCell ref="C102:C104"/>
    <mergeCell ref="C116:C117"/>
    <mergeCell ref="C120:C122"/>
    <mergeCell ref="C144:C145"/>
    <mergeCell ref="D4:D5"/>
    <mergeCell ref="D14:D18"/>
    <mergeCell ref="D24:D25"/>
    <mergeCell ref="D27:D32"/>
    <mergeCell ref="D35:D36"/>
    <mergeCell ref="D38:D42"/>
    <mergeCell ref="D43:D51"/>
    <mergeCell ref="D53:D54"/>
    <mergeCell ref="D65:D66"/>
    <mergeCell ref="D75:D77"/>
    <mergeCell ref="D78:D80"/>
    <mergeCell ref="D81:D84"/>
    <mergeCell ref="D102:D104"/>
    <mergeCell ref="D116:D117"/>
    <mergeCell ref="D120:D122"/>
    <mergeCell ref="D144:D145"/>
    <mergeCell ref="E4:E5"/>
    <mergeCell ref="E14:E18"/>
    <mergeCell ref="E24:E25"/>
    <mergeCell ref="E27:E32"/>
    <mergeCell ref="E35:E36"/>
    <mergeCell ref="E38:E42"/>
    <mergeCell ref="E43:E51"/>
    <mergeCell ref="E53:E54"/>
    <mergeCell ref="E65:E66"/>
    <mergeCell ref="E75:E77"/>
    <mergeCell ref="E78:E80"/>
    <mergeCell ref="E81:E84"/>
    <mergeCell ref="E102:E104"/>
    <mergeCell ref="E116:E117"/>
    <mergeCell ref="E120:E122"/>
    <mergeCell ref="E144:E145"/>
    <mergeCell ref="F4:F5"/>
    <mergeCell ref="F14:F18"/>
    <mergeCell ref="F24:F25"/>
    <mergeCell ref="F27:F32"/>
    <mergeCell ref="F35:F36"/>
    <mergeCell ref="F38:F42"/>
    <mergeCell ref="F43:F51"/>
    <mergeCell ref="F53:F54"/>
    <mergeCell ref="F65:F66"/>
    <mergeCell ref="F75:F77"/>
    <mergeCell ref="F78:F80"/>
    <mergeCell ref="F81:F84"/>
    <mergeCell ref="F102:F104"/>
    <mergeCell ref="F116:F117"/>
    <mergeCell ref="F120:F122"/>
    <mergeCell ref="F144:F145"/>
    <mergeCell ref="K4:K5"/>
    <mergeCell ref="K14:K16"/>
    <mergeCell ref="K17:K18"/>
    <mergeCell ref="K24:K25"/>
    <mergeCell ref="K27:K32"/>
    <mergeCell ref="K35:K36"/>
    <mergeCell ref="K38:K39"/>
    <mergeCell ref="K43:K44"/>
    <mergeCell ref="K53:K54"/>
    <mergeCell ref="K65:K66"/>
    <mergeCell ref="K75:K77"/>
    <mergeCell ref="K78:K80"/>
    <mergeCell ref="K102:K104"/>
    <mergeCell ref="L4:L5"/>
    <mergeCell ref="L14:L18"/>
    <mergeCell ref="L24:L25"/>
    <mergeCell ref="L27:L32"/>
    <mergeCell ref="L35:L36"/>
    <mergeCell ref="L38:L40"/>
    <mergeCell ref="L43:L45"/>
    <mergeCell ref="L53:L54"/>
    <mergeCell ref="L65:L66"/>
    <mergeCell ref="L75:L77"/>
    <mergeCell ref="L78:L80"/>
    <mergeCell ref="L102:L104"/>
    <mergeCell ref="M4:M5"/>
    <mergeCell ref="M14:M18"/>
    <mergeCell ref="M24:M25"/>
    <mergeCell ref="M27:M32"/>
    <mergeCell ref="M35:M36"/>
    <mergeCell ref="M38:M40"/>
    <mergeCell ref="M43:M45"/>
    <mergeCell ref="M53:M54"/>
    <mergeCell ref="M65:M66"/>
    <mergeCell ref="M75:M77"/>
    <mergeCell ref="M78:M80"/>
    <mergeCell ref="M102:M104"/>
    <mergeCell ref="N4:N5"/>
    <mergeCell ref="N14:N18"/>
    <mergeCell ref="N24:N25"/>
    <mergeCell ref="N27:N32"/>
    <mergeCell ref="N35:N36"/>
    <mergeCell ref="N38:N40"/>
    <mergeCell ref="N43:N45"/>
    <mergeCell ref="N53:N54"/>
    <mergeCell ref="N65:N66"/>
    <mergeCell ref="N75:N77"/>
    <mergeCell ref="N78:N80"/>
    <mergeCell ref="N102:N104"/>
    <mergeCell ref="O4:O5"/>
    <mergeCell ref="O14:O18"/>
    <mergeCell ref="O24:O25"/>
    <mergeCell ref="O27:O32"/>
    <mergeCell ref="O35:O36"/>
    <mergeCell ref="O38:O40"/>
    <mergeCell ref="O43:O45"/>
    <mergeCell ref="O53:O54"/>
    <mergeCell ref="O65:O66"/>
    <mergeCell ref="O75:O77"/>
    <mergeCell ref="O78:O80"/>
    <mergeCell ref="O102:O104"/>
    <mergeCell ref="P4:P5"/>
    <mergeCell ref="P14:P18"/>
    <mergeCell ref="P24:P25"/>
    <mergeCell ref="P27:P32"/>
    <mergeCell ref="P35:P36"/>
    <mergeCell ref="P38:P40"/>
    <mergeCell ref="P43:P45"/>
    <mergeCell ref="P53:P54"/>
    <mergeCell ref="P65:P66"/>
    <mergeCell ref="P75:P77"/>
    <mergeCell ref="P78:P80"/>
    <mergeCell ref="P102:P104"/>
    <mergeCell ref="Q4:Q5"/>
    <mergeCell ref="Q14:Q18"/>
    <mergeCell ref="Q24:Q25"/>
    <mergeCell ref="Q27:Q32"/>
    <mergeCell ref="Q35:Q36"/>
    <mergeCell ref="Q38:Q39"/>
    <mergeCell ref="Q43:Q45"/>
    <mergeCell ref="Q53:Q54"/>
    <mergeCell ref="Q65:Q66"/>
    <mergeCell ref="Q75:Q77"/>
    <mergeCell ref="Q78:Q80"/>
    <mergeCell ref="Q102:Q104"/>
    <mergeCell ref="G4:J5"/>
  </mergeCells>
  <dataValidations count="2">
    <dataValidation type="list" allowBlank="1" showInputMessage="1" showErrorMessage="1" sqref="J7 J13 J25 J35 J36 J37 J40 J41 J42 J45 J46 J47 J48 J49 J50 J51 J56 J57 J64 J65 J66 J75 J78 J84 J88 J89 J90 J91 J92 J93 J94 J95 J96 J97 J98 J99 J100 J103 J104 J105 J106 J107 J108 J109 J110 J111 J112 J113 J114 J115 J116 J117 J118 J119 J120 J121 J122 J131 J132 J133 J134 J135 J136 J137 J138 J139 J140 J141 J142 J143 J144 J145 J146 J8:J12 J14:J16 J17:J18 J19:J24 J26:J27 J28:J32 J33:J34 J38:J39 J43:J44 J52:J53 J54:J55 J58:J63 J67:J74 J76:J77 J79:J80 J81:J83 J85:J87 J101:J102 J123:J126 J127:J128 J129:J130">
      <formula1>"专项扶贫资金,水利类资金,农业类资金,林业类资金,交通建设类资金,生态环境类资金,住房建设类资金,其他类资金"</formula1>
    </dataValidation>
    <dataValidation type="list" allowBlank="1" showInputMessage="1" showErrorMessage="1" sqref="D40 D41 D42 D45 D46 D49 D50 D51 D57 D69 D70 D81 D84 D105 D110 D111 D112 D113 D114 D117 D120 D121 D122 D7:D8 D9:D10 D11:D18 D19:D32 D33:D34 D35:D39 D43:D44 D47:D48 D52:D55 D58:D61 D62:D66 D67:D68 D71:D74 D75:D80 D82:D83 D85:D104 D106:D107 D115:D116 D118:D119">
      <formula1>"产业项目,就业扶贫,易地扶贫搬迁,公益岗位,教育扶贫,健康扶贫,危房改造,金融扶贫,生活条件改善,综合保障性扶贫,村基础设施,村公共服务,项目管理费"</formula1>
    </dataValidation>
  </dataValidation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9"/>
  <sheetViews>
    <sheetView view="pageBreakPreview" zoomScaleNormal="100" topLeftCell="B70" workbookViewId="0">
      <selection activeCell="D64" sqref="D64:E64"/>
    </sheetView>
  </sheetViews>
  <sheetFormatPr defaultColWidth="9" defaultRowHeight="13.5"/>
  <cols>
    <col min="1" max="1" width="5.45" style="22" customWidth="1"/>
    <col min="2" max="2" width="13.925" style="22" customWidth="1"/>
    <col min="3" max="3" width="13.95" style="28" customWidth="1"/>
    <col min="4" max="4" width="15.25" style="29" customWidth="1"/>
    <col min="5" max="5" width="15" style="30" customWidth="1"/>
    <col min="6" max="6" width="15.375" style="30" customWidth="1"/>
    <col min="7" max="7" width="4" style="22" customWidth="1"/>
    <col min="8" max="8" width="5.125" style="31" customWidth="1"/>
    <col min="9" max="9" width="4.5" style="22" customWidth="1"/>
    <col min="10" max="10" width="3.875" style="22" customWidth="1"/>
    <col min="11" max="12" width="5.125" style="32" customWidth="1"/>
    <col min="13" max="13" width="21.25" style="33" customWidth="1"/>
    <col min="14" max="14" width="6.375" style="34" customWidth="1"/>
    <col min="15" max="15" width="6.25" style="30" customWidth="1"/>
    <col min="16" max="16" width="4.75" style="22" customWidth="1"/>
    <col min="17" max="16384" width="9" style="22"/>
  </cols>
  <sheetData>
    <row r="1" s="22" customFormat="1" ht="24" customHeight="1" spans="1:15">
      <c r="A1" s="35" t="s">
        <v>0</v>
      </c>
      <c r="C1" s="28"/>
      <c r="D1" s="29"/>
      <c r="E1" s="30"/>
      <c r="F1" s="30"/>
      <c r="H1" s="31"/>
      <c r="K1" s="32"/>
      <c r="L1" s="32"/>
      <c r="M1" s="33"/>
      <c r="N1" s="34"/>
      <c r="O1" s="30"/>
    </row>
    <row r="2" s="1" customFormat="1" ht="26.1" customHeight="1" spans="1:16">
      <c r="A2" s="36" t="s">
        <v>485</v>
      </c>
      <c r="B2" s="37"/>
      <c r="C2" s="38"/>
      <c r="D2" s="38"/>
      <c r="E2" s="37"/>
      <c r="F2" s="37"/>
      <c r="G2" s="37"/>
      <c r="H2" s="39"/>
      <c r="I2" s="37"/>
      <c r="J2" s="37"/>
      <c r="K2" s="64"/>
      <c r="L2" s="64"/>
      <c r="M2" s="65"/>
      <c r="N2" s="66"/>
      <c r="O2" s="37"/>
      <c r="P2" s="37"/>
    </row>
    <row r="3" s="1" customFormat="1" ht="11.1" customHeight="1" spans="1:16">
      <c r="A3" s="40"/>
      <c r="B3" s="40"/>
      <c r="C3" s="41"/>
      <c r="D3" s="42"/>
      <c r="E3" s="43"/>
      <c r="F3" s="43"/>
      <c r="G3" s="40"/>
      <c r="H3" s="44"/>
      <c r="I3" s="40"/>
      <c r="J3" s="40"/>
      <c r="K3" s="67"/>
      <c r="L3" s="67"/>
      <c r="M3" s="68"/>
      <c r="N3" s="69"/>
      <c r="O3" s="70" t="s">
        <v>2</v>
      </c>
      <c r="P3" s="70"/>
    </row>
    <row r="4" s="1" customFormat="1" ht="33" customHeight="1" spans="1:16">
      <c r="A4" s="4" t="s">
        <v>3</v>
      </c>
      <c r="B4" s="4" t="s">
        <v>4</v>
      </c>
      <c r="C4" s="4" t="s">
        <v>5</v>
      </c>
      <c r="D4" s="4" t="s">
        <v>6</v>
      </c>
      <c r="E4" s="5" t="s">
        <v>7</v>
      </c>
      <c r="F4" s="6"/>
      <c r="G4" s="7"/>
      <c r="H4" s="4" t="s">
        <v>8</v>
      </c>
      <c r="I4" s="4" t="s">
        <v>9</v>
      </c>
      <c r="J4" s="4" t="s">
        <v>10</v>
      </c>
      <c r="K4" s="13" t="s">
        <v>11</v>
      </c>
      <c r="L4" s="13"/>
      <c r="M4" s="4" t="s">
        <v>12</v>
      </c>
      <c r="N4" s="14" t="s">
        <v>13</v>
      </c>
      <c r="O4" s="4" t="s">
        <v>14</v>
      </c>
      <c r="P4" s="4" t="s">
        <v>15</v>
      </c>
    </row>
    <row r="5" s="1" customFormat="1" ht="33" customHeight="1" spans="1:16">
      <c r="A5" s="8"/>
      <c r="B5" s="8"/>
      <c r="C5" s="8"/>
      <c r="D5" s="8"/>
      <c r="E5" s="9" t="s">
        <v>16</v>
      </c>
      <c r="F5" s="9" t="s">
        <v>17</v>
      </c>
      <c r="G5" s="9" t="s">
        <v>18</v>
      </c>
      <c r="H5" s="8"/>
      <c r="I5" s="8"/>
      <c r="J5" s="8"/>
      <c r="K5" s="15" t="s">
        <v>19</v>
      </c>
      <c r="L5" s="15" t="s">
        <v>20</v>
      </c>
      <c r="M5" s="8"/>
      <c r="N5" s="16"/>
      <c r="O5" s="8"/>
      <c r="P5" s="8"/>
    </row>
    <row r="6" s="1" customFormat="1" ht="23.25" customHeight="1" spans="1:16">
      <c r="A6" s="45"/>
      <c r="B6" s="9" t="s">
        <v>21</v>
      </c>
      <c r="C6" s="9"/>
      <c r="D6" s="45"/>
      <c r="E6" s="46">
        <f t="shared" ref="E6:G6" si="0">E7+E48+E77</f>
        <v>22542.1019</v>
      </c>
      <c r="F6" s="46">
        <f t="shared" si="0"/>
        <v>22542.1019</v>
      </c>
      <c r="G6" s="47">
        <f t="shared" si="0"/>
        <v>0</v>
      </c>
      <c r="H6" s="48"/>
      <c r="I6" s="45"/>
      <c r="J6" s="45"/>
      <c r="K6" s="71"/>
      <c r="L6" s="71"/>
      <c r="M6" s="72"/>
      <c r="N6" s="73"/>
      <c r="O6" s="51"/>
      <c r="P6" s="45"/>
    </row>
    <row r="7" s="1" customFormat="1" ht="23.25" customHeight="1" spans="1:16">
      <c r="A7" s="9" t="s">
        <v>22</v>
      </c>
      <c r="B7" s="9" t="s">
        <v>23</v>
      </c>
      <c r="C7" s="45"/>
      <c r="D7" s="45"/>
      <c r="E7" s="46">
        <f>E8+E35+E37+E44+E46</f>
        <v>14043.570861</v>
      </c>
      <c r="F7" s="46">
        <f>F8+F35+F37+F44+F46</f>
        <v>14043.570861</v>
      </c>
      <c r="G7" s="47">
        <f>G8+G49+G78</f>
        <v>0</v>
      </c>
      <c r="H7" s="49"/>
      <c r="I7" s="45"/>
      <c r="J7" s="45"/>
      <c r="K7" s="71"/>
      <c r="L7" s="71"/>
      <c r="M7" s="72"/>
      <c r="N7" s="73"/>
      <c r="O7" s="51"/>
      <c r="P7" s="45"/>
    </row>
    <row r="8" s="1" customFormat="1" ht="23.25" customHeight="1" spans="1:16">
      <c r="A8" s="45" t="s">
        <v>24</v>
      </c>
      <c r="B8" s="9" t="s">
        <v>25</v>
      </c>
      <c r="C8" s="45"/>
      <c r="D8" s="45"/>
      <c r="E8" s="50">
        <f t="shared" ref="E8:G8" si="1">E9+E11+E31</f>
        <v>10713.453772</v>
      </c>
      <c r="F8" s="50">
        <f t="shared" si="1"/>
        <v>10713.453772</v>
      </c>
      <c r="G8" s="47">
        <f t="shared" si="1"/>
        <v>0</v>
      </c>
      <c r="H8" s="49"/>
      <c r="I8" s="45"/>
      <c r="J8" s="45"/>
      <c r="K8" s="71"/>
      <c r="L8" s="71"/>
      <c r="M8" s="72"/>
      <c r="N8" s="73"/>
      <c r="O8" s="51"/>
      <c r="P8" s="45"/>
    </row>
    <row r="9" s="1" customFormat="1" ht="21" customHeight="1" spans="1:16">
      <c r="A9" s="45">
        <v>1</v>
      </c>
      <c r="B9" s="9" t="s">
        <v>26</v>
      </c>
      <c r="C9" s="45"/>
      <c r="D9" s="45"/>
      <c r="E9" s="9">
        <v>500</v>
      </c>
      <c r="F9" s="9">
        <v>500</v>
      </c>
      <c r="G9" s="9">
        <v>0</v>
      </c>
      <c r="H9" s="49"/>
      <c r="I9" s="45"/>
      <c r="J9" s="45"/>
      <c r="K9" s="71"/>
      <c r="L9" s="71"/>
      <c r="M9" s="72"/>
      <c r="N9" s="73"/>
      <c r="O9" s="51"/>
      <c r="P9" s="45"/>
    </row>
    <row r="10" s="23" customFormat="1" ht="53" customHeight="1" spans="1:16">
      <c r="A10" s="51" t="s">
        <v>27</v>
      </c>
      <c r="B10" s="19" t="s">
        <v>381</v>
      </c>
      <c r="C10" s="19" t="s">
        <v>29</v>
      </c>
      <c r="D10" s="19" t="s">
        <v>383</v>
      </c>
      <c r="E10" s="19">
        <v>500</v>
      </c>
      <c r="F10" s="19">
        <v>500</v>
      </c>
      <c r="G10" s="19"/>
      <c r="H10" s="19" t="s">
        <v>31</v>
      </c>
      <c r="I10" s="19" t="s">
        <v>32</v>
      </c>
      <c r="J10" s="19">
        <v>1</v>
      </c>
      <c r="K10" s="20">
        <v>1.1</v>
      </c>
      <c r="L10" s="20">
        <v>12.31</v>
      </c>
      <c r="M10" s="21" t="s">
        <v>386</v>
      </c>
      <c r="N10" s="19" t="s">
        <v>34</v>
      </c>
      <c r="O10" s="19" t="s">
        <v>35</v>
      </c>
      <c r="P10" s="19"/>
    </row>
    <row r="11" s="22" customFormat="1" ht="32.25" customHeight="1" spans="1:16">
      <c r="A11" s="52">
        <v>2</v>
      </c>
      <c r="B11" s="53" t="s">
        <v>36</v>
      </c>
      <c r="C11" s="52"/>
      <c r="D11" s="52"/>
      <c r="E11" s="53">
        <f>SUM(E12:E30)</f>
        <v>7703.453772</v>
      </c>
      <c r="F11" s="53">
        <f>SUM(F12:F30)</f>
        <v>7703.453772</v>
      </c>
      <c r="G11" s="53">
        <f>SUM(G12:G15)</f>
        <v>0</v>
      </c>
      <c r="H11" s="54"/>
      <c r="I11" s="51"/>
      <c r="J11" s="52"/>
      <c r="K11" s="74"/>
      <c r="L11" s="74"/>
      <c r="M11" s="75"/>
      <c r="N11" s="51"/>
      <c r="O11" s="51"/>
      <c r="P11" s="52"/>
    </row>
    <row r="12" s="23" customFormat="1" ht="27" customHeight="1" spans="1:16">
      <c r="A12" s="51"/>
      <c r="B12" s="19" t="s">
        <v>37</v>
      </c>
      <c r="C12" s="19" t="s">
        <v>29</v>
      </c>
      <c r="D12" s="19" t="s">
        <v>38</v>
      </c>
      <c r="E12" s="19">
        <v>230</v>
      </c>
      <c r="F12" s="19">
        <v>230</v>
      </c>
      <c r="G12" s="19">
        <v>0</v>
      </c>
      <c r="H12" s="19" t="s">
        <v>39</v>
      </c>
      <c r="I12" s="19" t="s">
        <v>32</v>
      </c>
      <c r="J12" s="19">
        <v>1</v>
      </c>
      <c r="K12" s="20" t="s">
        <v>40</v>
      </c>
      <c r="L12" s="20" t="s">
        <v>41</v>
      </c>
      <c r="M12" s="21" t="s">
        <v>389</v>
      </c>
      <c r="N12" s="19" t="s">
        <v>43</v>
      </c>
      <c r="O12" s="19" t="s">
        <v>44</v>
      </c>
      <c r="P12" s="19"/>
    </row>
    <row r="13" s="23" customFormat="1" ht="24.95" customHeight="1" spans="1:16">
      <c r="A13" s="51"/>
      <c r="B13" s="19" t="s">
        <v>45</v>
      </c>
      <c r="C13" s="19" t="s">
        <v>46</v>
      </c>
      <c r="D13" s="19" t="s">
        <v>47</v>
      </c>
      <c r="E13" s="19">
        <v>6</v>
      </c>
      <c r="F13" s="19">
        <v>6</v>
      </c>
      <c r="G13" s="19">
        <v>0</v>
      </c>
      <c r="H13" s="19" t="s">
        <v>39</v>
      </c>
      <c r="I13" s="19" t="s">
        <v>32</v>
      </c>
      <c r="J13" s="19">
        <v>1</v>
      </c>
      <c r="K13" s="20" t="s">
        <v>48</v>
      </c>
      <c r="L13" s="20" t="s">
        <v>49</v>
      </c>
      <c r="M13" s="21" t="s">
        <v>390</v>
      </c>
      <c r="N13" s="19" t="s">
        <v>43</v>
      </c>
      <c r="O13" s="19" t="s">
        <v>44</v>
      </c>
      <c r="P13" s="19"/>
    </row>
    <row r="14" s="23" customFormat="1" ht="27.95" customHeight="1" spans="1:16">
      <c r="A14" s="51"/>
      <c r="B14" s="19" t="s">
        <v>45</v>
      </c>
      <c r="C14" s="19" t="s">
        <v>51</v>
      </c>
      <c r="D14" s="19" t="s">
        <v>52</v>
      </c>
      <c r="E14" s="19">
        <v>200</v>
      </c>
      <c r="F14" s="19">
        <v>200</v>
      </c>
      <c r="G14" s="19">
        <v>0</v>
      </c>
      <c r="H14" s="19" t="s">
        <v>39</v>
      </c>
      <c r="I14" s="19" t="s">
        <v>32</v>
      </c>
      <c r="J14" s="19">
        <v>1</v>
      </c>
      <c r="K14" s="20" t="s">
        <v>53</v>
      </c>
      <c r="L14" s="20" t="s">
        <v>54</v>
      </c>
      <c r="M14" s="21" t="s">
        <v>390</v>
      </c>
      <c r="N14" s="19" t="s">
        <v>43</v>
      </c>
      <c r="O14" s="19" t="s">
        <v>44</v>
      </c>
      <c r="P14" s="19"/>
    </row>
    <row r="15" s="23" customFormat="1" ht="40" customHeight="1" spans="1:16">
      <c r="A15" s="51"/>
      <c r="B15" s="19" t="s">
        <v>45</v>
      </c>
      <c r="C15" s="19" t="s">
        <v>55</v>
      </c>
      <c r="D15" s="19" t="s">
        <v>56</v>
      </c>
      <c r="E15" s="19">
        <f>85.2+48.859952</f>
        <v>134.059952</v>
      </c>
      <c r="F15" s="19">
        <f>85.2+48.859952</f>
        <v>134.059952</v>
      </c>
      <c r="G15" s="19">
        <v>0</v>
      </c>
      <c r="H15" s="19" t="s">
        <v>39</v>
      </c>
      <c r="I15" s="19" t="s">
        <v>32</v>
      </c>
      <c r="J15" s="19">
        <v>1</v>
      </c>
      <c r="K15" s="20" t="s">
        <v>57</v>
      </c>
      <c r="L15" s="20" t="s">
        <v>58</v>
      </c>
      <c r="M15" s="21" t="s">
        <v>391</v>
      </c>
      <c r="N15" s="19" t="s">
        <v>60</v>
      </c>
      <c r="O15" s="19" t="s">
        <v>61</v>
      </c>
      <c r="P15" s="19"/>
    </row>
    <row r="16" s="23" customFormat="1" ht="24" customHeight="1" spans="1:16">
      <c r="A16" s="51"/>
      <c r="B16" s="19" t="s">
        <v>45</v>
      </c>
      <c r="C16" s="19" t="s">
        <v>62</v>
      </c>
      <c r="D16" s="19" t="s">
        <v>63</v>
      </c>
      <c r="E16" s="19">
        <v>1069.25</v>
      </c>
      <c r="F16" s="19">
        <v>1069.25</v>
      </c>
      <c r="G16" s="19"/>
      <c r="H16" s="19" t="s">
        <v>39</v>
      </c>
      <c r="I16" s="19" t="s">
        <v>32</v>
      </c>
      <c r="J16" s="19">
        <v>1</v>
      </c>
      <c r="K16" s="20" t="s">
        <v>48</v>
      </c>
      <c r="L16" s="20" t="s">
        <v>64</v>
      </c>
      <c r="M16" s="21" t="s">
        <v>65</v>
      </c>
      <c r="N16" s="19" t="s">
        <v>66</v>
      </c>
      <c r="O16" s="19" t="s">
        <v>67</v>
      </c>
      <c r="P16" s="19"/>
    </row>
    <row r="17" s="23" customFormat="1" ht="33" customHeight="1" spans="1:16">
      <c r="A17" s="55"/>
      <c r="B17" s="19" t="s">
        <v>68</v>
      </c>
      <c r="C17" s="19" t="s">
        <v>69</v>
      </c>
      <c r="D17" s="19" t="s">
        <v>70</v>
      </c>
      <c r="E17" s="19">
        <v>82.8</v>
      </c>
      <c r="F17" s="19">
        <v>82.8</v>
      </c>
      <c r="G17" s="19">
        <v>0</v>
      </c>
      <c r="H17" s="19" t="s">
        <v>31</v>
      </c>
      <c r="I17" s="19" t="s">
        <v>32</v>
      </c>
      <c r="J17" s="19">
        <v>1</v>
      </c>
      <c r="K17" s="20" t="s">
        <v>71</v>
      </c>
      <c r="L17" s="20" t="s">
        <v>72</v>
      </c>
      <c r="M17" s="21" t="s">
        <v>394</v>
      </c>
      <c r="N17" s="19" t="s">
        <v>74</v>
      </c>
      <c r="O17" s="19" t="s">
        <v>75</v>
      </c>
      <c r="P17" s="19"/>
    </row>
    <row r="18" s="23" customFormat="1" ht="69" customHeight="1" spans="1:16">
      <c r="A18" s="51"/>
      <c r="B18" s="19" t="s">
        <v>76</v>
      </c>
      <c r="C18" s="19" t="s">
        <v>395</v>
      </c>
      <c r="D18" s="19" t="s">
        <v>78</v>
      </c>
      <c r="E18" s="19">
        <v>553.2719</v>
      </c>
      <c r="F18" s="19">
        <v>553.2719</v>
      </c>
      <c r="G18" s="19">
        <v>0</v>
      </c>
      <c r="H18" s="19" t="s">
        <v>31</v>
      </c>
      <c r="I18" s="19" t="s">
        <v>32</v>
      </c>
      <c r="J18" s="19">
        <v>1</v>
      </c>
      <c r="K18" s="20" t="s">
        <v>79</v>
      </c>
      <c r="L18" s="20" t="s">
        <v>80</v>
      </c>
      <c r="M18" s="21" t="s">
        <v>397</v>
      </c>
      <c r="N18" s="19" t="s">
        <v>82</v>
      </c>
      <c r="O18" s="19" t="s">
        <v>83</v>
      </c>
      <c r="P18" s="19"/>
    </row>
    <row r="19" s="23" customFormat="1" ht="30" customHeight="1" spans="1:16">
      <c r="A19" s="56"/>
      <c r="B19" s="19" t="s">
        <v>84</v>
      </c>
      <c r="C19" s="19" t="s">
        <v>29</v>
      </c>
      <c r="D19" s="19" t="s">
        <v>85</v>
      </c>
      <c r="E19" s="19">
        <v>52.07192</v>
      </c>
      <c r="F19" s="19">
        <v>52.07192</v>
      </c>
      <c r="G19" s="19"/>
      <c r="H19" s="19" t="s">
        <v>39</v>
      </c>
      <c r="I19" s="19" t="s">
        <v>32</v>
      </c>
      <c r="J19" s="19">
        <v>1</v>
      </c>
      <c r="K19" s="20" t="s">
        <v>71</v>
      </c>
      <c r="L19" s="20" t="s">
        <v>86</v>
      </c>
      <c r="M19" s="21" t="s">
        <v>399</v>
      </c>
      <c r="N19" s="19" t="s">
        <v>82</v>
      </c>
      <c r="O19" s="19" t="s">
        <v>83</v>
      </c>
      <c r="P19" s="19"/>
    </row>
    <row r="20" s="23" customFormat="1" ht="29" customHeight="1" spans="1:16">
      <c r="A20" s="51"/>
      <c r="B20" s="19" t="s">
        <v>88</v>
      </c>
      <c r="C20" s="19" t="s">
        <v>89</v>
      </c>
      <c r="D20" s="19" t="s">
        <v>88</v>
      </c>
      <c r="E20" s="19">
        <v>150</v>
      </c>
      <c r="F20" s="19">
        <v>150</v>
      </c>
      <c r="G20" s="19">
        <v>0</v>
      </c>
      <c r="H20" s="19" t="s">
        <v>31</v>
      </c>
      <c r="I20" s="19" t="s">
        <v>32</v>
      </c>
      <c r="J20" s="19">
        <v>1</v>
      </c>
      <c r="K20" s="20" t="s">
        <v>40</v>
      </c>
      <c r="L20" s="20" t="s">
        <v>90</v>
      </c>
      <c r="M20" s="21" t="s">
        <v>389</v>
      </c>
      <c r="N20" s="19" t="s">
        <v>92</v>
      </c>
      <c r="O20" s="19" t="s">
        <v>93</v>
      </c>
      <c r="P20" s="19"/>
    </row>
    <row r="21" s="23" customFormat="1" ht="39" customHeight="1" spans="1:16">
      <c r="A21" s="55"/>
      <c r="B21" s="19" t="s">
        <v>94</v>
      </c>
      <c r="C21" s="19" t="s">
        <v>29</v>
      </c>
      <c r="D21" s="19" t="s">
        <v>95</v>
      </c>
      <c r="E21" s="19">
        <v>200</v>
      </c>
      <c r="F21" s="19">
        <v>200</v>
      </c>
      <c r="G21" s="19">
        <v>0</v>
      </c>
      <c r="H21" s="19" t="s">
        <v>31</v>
      </c>
      <c r="I21" s="19" t="s">
        <v>32</v>
      </c>
      <c r="J21" s="19">
        <v>1</v>
      </c>
      <c r="K21" s="20" t="s">
        <v>71</v>
      </c>
      <c r="L21" s="20" t="s">
        <v>86</v>
      </c>
      <c r="M21" s="21" t="s">
        <v>389</v>
      </c>
      <c r="N21" s="19" t="s">
        <v>92</v>
      </c>
      <c r="O21" s="19" t="s">
        <v>93</v>
      </c>
      <c r="P21" s="19"/>
    </row>
    <row r="22" s="23" customFormat="1" ht="42" customHeight="1" spans="1:16">
      <c r="A22" s="56"/>
      <c r="B22" s="19" t="s">
        <v>96</v>
      </c>
      <c r="C22" s="19" t="s">
        <v>97</v>
      </c>
      <c r="D22" s="19" t="s">
        <v>98</v>
      </c>
      <c r="E22" s="19">
        <v>250</v>
      </c>
      <c r="F22" s="19">
        <v>250</v>
      </c>
      <c r="G22" s="19">
        <f t="shared" ref="G22:G27" si="2">E22-F22</f>
        <v>0</v>
      </c>
      <c r="H22" s="19" t="s">
        <v>31</v>
      </c>
      <c r="I22" s="19" t="s">
        <v>32</v>
      </c>
      <c r="J22" s="19">
        <v>1</v>
      </c>
      <c r="K22" s="20" t="s">
        <v>53</v>
      </c>
      <c r="L22" s="20" t="s">
        <v>41</v>
      </c>
      <c r="M22" s="21" t="s">
        <v>389</v>
      </c>
      <c r="N22" s="19" t="s">
        <v>92</v>
      </c>
      <c r="O22" s="19" t="s">
        <v>93</v>
      </c>
      <c r="P22" s="19"/>
    </row>
    <row r="23" s="23" customFormat="1" ht="30" customHeight="1" spans="1:16">
      <c r="A23" s="56"/>
      <c r="B23" s="19" t="s">
        <v>99</v>
      </c>
      <c r="C23" s="19" t="s">
        <v>100</v>
      </c>
      <c r="D23" s="19" t="s">
        <v>101</v>
      </c>
      <c r="E23" s="19">
        <v>244</v>
      </c>
      <c r="F23" s="19">
        <v>244</v>
      </c>
      <c r="G23" s="19">
        <f t="shared" si="2"/>
        <v>0</v>
      </c>
      <c r="H23" s="19" t="s">
        <v>31</v>
      </c>
      <c r="I23" s="19" t="s">
        <v>32</v>
      </c>
      <c r="J23" s="19">
        <v>1</v>
      </c>
      <c r="K23" s="20" t="s">
        <v>53</v>
      </c>
      <c r="L23" s="20" t="s">
        <v>41</v>
      </c>
      <c r="M23" s="21" t="s">
        <v>389</v>
      </c>
      <c r="N23" s="19" t="s">
        <v>92</v>
      </c>
      <c r="O23" s="19" t="s">
        <v>93</v>
      </c>
      <c r="P23" s="19"/>
    </row>
    <row r="24" s="23" customFormat="1" ht="132" customHeight="1" spans="1:16">
      <c r="A24" s="56"/>
      <c r="B24" s="19" t="s">
        <v>102</v>
      </c>
      <c r="C24" s="19" t="s">
        <v>29</v>
      </c>
      <c r="D24" s="19" t="s">
        <v>103</v>
      </c>
      <c r="E24" s="19">
        <v>1000</v>
      </c>
      <c r="F24" s="19">
        <v>1000</v>
      </c>
      <c r="G24" s="19">
        <f t="shared" si="2"/>
        <v>0</v>
      </c>
      <c r="H24" s="19" t="s">
        <v>31</v>
      </c>
      <c r="I24" s="19" t="s">
        <v>32</v>
      </c>
      <c r="J24" s="19">
        <v>1</v>
      </c>
      <c r="K24" s="20" t="s">
        <v>53</v>
      </c>
      <c r="L24" s="20" t="s">
        <v>41</v>
      </c>
      <c r="M24" s="21" t="s">
        <v>400</v>
      </c>
      <c r="N24" s="19" t="s">
        <v>92</v>
      </c>
      <c r="O24" s="19" t="s">
        <v>93</v>
      </c>
      <c r="P24" s="19"/>
    </row>
    <row r="25" s="23" customFormat="1" ht="28" customHeight="1" spans="1:16">
      <c r="A25" s="56"/>
      <c r="B25" s="19" t="s">
        <v>106</v>
      </c>
      <c r="C25" s="19" t="s">
        <v>29</v>
      </c>
      <c r="D25" s="19" t="s">
        <v>401</v>
      </c>
      <c r="E25" s="19">
        <v>200</v>
      </c>
      <c r="F25" s="19">
        <v>200</v>
      </c>
      <c r="G25" s="19">
        <f t="shared" si="2"/>
        <v>0</v>
      </c>
      <c r="H25" s="19" t="s">
        <v>31</v>
      </c>
      <c r="I25" s="19" t="s">
        <v>32</v>
      </c>
      <c r="J25" s="19">
        <v>1</v>
      </c>
      <c r="K25" s="20" t="s">
        <v>53</v>
      </c>
      <c r="L25" s="20" t="s">
        <v>41</v>
      </c>
      <c r="M25" s="21" t="s">
        <v>108</v>
      </c>
      <c r="N25" s="19" t="s">
        <v>92</v>
      </c>
      <c r="O25" s="19" t="s">
        <v>93</v>
      </c>
      <c r="P25" s="19"/>
    </row>
    <row r="26" s="23" customFormat="1" ht="38.1" customHeight="1" spans="1:16">
      <c r="A26" s="56"/>
      <c r="B26" s="19" t="s">
        <v>402</v>
      </c>
      <c r="C26" s="19" t="s">
        <v>110</v>
      </c>
      <c r="D26" s="19" t="s">
        <v>111</v>
      </c>
      <c r="E26" s="19">
        <v>1000</v>
      </c>
      <c r="F26" s="19">
        <v>1000</v>
      </c>
      <c r="G26" s="19">
        <f t="shared" si="2"/>
        <v>0</v>
      </c>
      <c r="H26" s="19" t="s">
        <v>31</v>
      </c>
      <c r="I26" s="19" t="s">
        <v>32</v>
      </c>
      <c r="J26" s="19">
        <v>1</v>
      </c>
      <c r="K26" s="20" t="s">
        <v>53</v>
      </c>
      <c r="L26" s="20" t="s">
        <v>41</v>
      </c>
      <c r="M26" s="21" t="s">
        <v>112</v>
      </c>
      <c r="N26" s="19" t="s">
        <v>92</v>
      </c>
      <c r="O26" s="19" t="s">
        <v>93</v>
      </c>
      <c r="P26" s="19"/>
    </row>
    <row r="27" s="23" customFormat="1" ht="31" customHeight="1" spans="1:16">
      <c r="A27" s="56"/>
      <c r="B27" s="19" t="s">
        <v>113</v>
      </c>
      <c r="C27" s="19" t="s">
        <v>29</v>
      </c>
      <c r="D27" s="19" t="s">
        <v>114</v>
      </c>
      <c r="E27" s="19">
        <v>100</v>
      </c>
      <c r="F27" s="19">
        <v>100</v>
      </c>
      <c r="G27" s="19">
        <f t="shared" si="2"/>
        <v>0</v>
      </c>
      <c r="H27" s="19" t="s">
        <v>39</v>
      </c>
      <c r="I27" s="19" t="s">
        <v>32</v>
      </c>
      <c r="J27" s="19">
        <v>1</v>
      </c>
      <c r="K27" s="20" t="s">
        <v>53</v>
      </c>
      <c r="L27" s="20" t="s">
        <v>41</v>
      </c>
      <c r="M27" s="21" t="s">
        <v>115</v>
      </c>
      <c r="N27" s="19" t="s">
        <v>92</v>
      </c>
      <c r="O27" s="19" t="s">
        <v>93</v>
      </c>
      <c r="P27" s="19"/>
    </row>
    <row r="28" s="23" customFormat="1" ht="24" customHeight="1" spans="1:16">
      <c r="A28" s="56"/>
      <c r="B28" s="19" t="s">
        <v>116</v>
      </c>
      <c r="C28" s="19" t="s">
        <v>117</v>
      </c>
      <c r="D28" s="19" t="s">
        <v>118</v>
      </c>
      <c r="E28" s="19">
        <v>40</v>
      </c>
      <c r="F28" s="19">
        <v>40</v>
      </c>
      <c r="G28" s="19">
        <v>0</v>
      </c>
      <c r="H28" s="19" t="s">
        <v>31</v>
      </c>
      <c r="I28" s="19" t="s">
        <v>32</v>
      </c>
      <c r="J28" s="19">
        <v>1</v>
      </c>
      <c r="K28" s="20" t="s">
        <v>119</v>
      </c>
      <c r="L28" s="20" t="s">
        <v>90</v>
      </c>
      <c r="M28" s="21" t="s">
        <v>400</v>
      </c>
      <c r="N28" s="19" t="s">
        <v>121</v>
      </c>
      <c r="O28" s="19" t="s">
        <v>122</v>
      </c>
      <c r="P28" s="19"/>
    </row>
    <row r="29" s="23" customFormat="1" ht="117" customHeight="1" spans="1:16">
      <c r="A29" s="56"/>
      <c r="B29" s="19" t="s">
        <v>143</v>
      </c>
      <c r="C29" s="19" t="s">
        <v>144</v>
      </c>
      <c r="D29" s="19" t="s">
        <v>145</v>
      </c>
      <c r="E29" s="19">
        <v>1500</v>
      </c>
      <c r="F29" s="19">
        <v>1500</v>
      </c>
      <c r="G29" s="19">
        <f>E29-F29</f>
        <v>0</v>
      </c>
      <c r="H29" s="19" t="s">
        <v>31</v>
      </c>
      <c r="I29" s="19" t="s">
        <v>32</v>
      </c>
      <c r="J29" s="19">
        <v>1</v>
      </c>
      <c r="K29" s="20" t="s">
        <v>53</v>
      </c>
      <c r="L29" s="20" t="s">
        <v>41</v>
      </c>
      <c r="M29" s="21" t="s">
        <v>409</v>
      </c>
      <c r="N29" s="19" t="s">
        <v>147</v>
      </c>
      <c r="O29" s="19" t="s">
        <v>148</v>
      </c>
      <c r="P29" s="19"/>
    </row>
    <row r="30" s="23" customFormat="1" ht="24" customHeight="1" spans="1:16">
      <c r="A30" s="56"/>
      <c r="B30" s="19" t="s">
        <v>410</v>
      </c>
      <c r="C30" s="19" t="s">
        <v>29</v>
      </c>
      <c r="D30" s="19" t="s">
        <v>411</v>
      </c>
      <c r="E30" s="19">
        <v>692</v>
      </c>
      <c r="F30" s="19">
        <v>692</v>
      </c>
      <c r="G30" s="19"/>
      <c r="H30" s="19" t="s">
        <v>39</v>
      </c>
      <c r="I30" s="19" t="s">
        <v>32</v>
      </c>
      <c r="J30" s="19">
        <v>1</v>
      </c>
      <c r="K30" s="20"/>
      <c r="L30" s="20"/>
      <c r="M30" s="21" t="s">
        <v>412</v>
      </c>
      <c r="N30" s="19" t="s">
        <v>34</v>
      </c>
      <c r="O30" s="19" t="s">
        <v>35</v>
      </c>
      <c r="P30" s="19"/>
    </row>
    <row r="31" s="24" customFormat="1" ht="24.75" customHeight="1" spans="1:16">
      <c r="A31" s="52">
        <v>3</v>
      </c>
      <c r="B31" s="53" t="s">
        <v>149</v>
      </c>
      <c r="C31" s="52"/>
      <c r="D31" s="52"/>
      <c r="E31" s="53">
        <f>SUM(E32:E34)</f>
        <v>2510</v>
      </c>
      <c r="F31" s="53">
        <f>SUM(F32:F34)</f>
        <v>2510</v>
      </c>
      <c r="G31" s="53">
        <f>SUM(G32:G33)</f>
        <v>0</v>
      </c>
      <c r="H31" s="54"/>
      <c r="I31" s="52"/>
      <c r="J31" s="52"/>
      <c r="K31" s="76"/>
      <c r="L31" s="76"/>
      <c r="M31" s="75"/>
      <c r="N31" s="51"/>
      <c r="O31" s="51"/>
      <c r="P31" s="52"/>
    </row>
    <row r="32" s="23" customFormat="1" ht="41" customHeight="1" spans="1:16">
      <c r="A32" s="51"/>
      <c r="B32" s="19" t="s">
        <v>150</v>
      </c>
      <c r="C32" s="19" t="s">
        <v>151</v>
      </c>
      <c r="D32" s="19" t="s">
        <v>152</v>
      </c>
      <c r="E32" s="19">
        <v>1300</v>
      </c>
      <c r="F32" s="19">
        <v>1300</v>
      </c>
      <c r="G32" s="19"/>
      <c r="H32" s="19" t="s">
        <v>31</v>
      </c>
      <c r="I32" s="19" t="s">
        <v>32</v>
      </c>
      <c r="J32" s="19">
        <v>1</v>
      </c>
      <c r="K32" s="20">
        <v>3.26</v>
      </c>
      <c r="L32" s="20" t="s">
        <v>58</v>
      </c>
      <c r="M32" s="21" t="s">
        <v>153</v>
      </c>
      <c r="N32" s="19" t="s">
        <v>34</v>
      </c>
      <c r="O32" s="19" t="s">
        <v>35</v>
      </c>
      <c r="P32" s="19"/>
    </row>
    <row r="33" s="23" customFormat="1" ht="38" customHeight="1" spans="1:16">
      <c r="A33" s="51"/>
      <c r="B33" s="19" t="s">
        <v>154</v>
      </c>
      <c r="C33" s="19" t="s">
        <v>155</v>
      </c>
      <c r="D33" s="19" t="s">
        <v>152</v>
      </c>
      <c r="E33" s="19">
        <v>1150</v>
      </c>
      <c r="F33" s="19">
        <v>1150</v>
      </c>
      <c r="G33" s="19"/>
      <c r="H33" s="19" t="s">
        <v>31</v>
      </c>
      <c r="I33" s="19" t="s">
        <v>32</v>
      </c>
      <c r="J33" s="19">
        <v>1</v>
      </c>
      <c r="K33" s="20">
        <v>3.26</v>
      </c>
      <c r="L33" s="20" t="s">
        <v>58</v>
      </c>
      <c r="M33" s="21" t="s">
        <v>153</v>
      </c>
      <c r="N33" s="19" t="s">
        <v>34</v>
      </c>
      <c r="O33" s="19" t="s">
        <v>35</v>
      </c>
      <c r="P33" s="19"/>
    </row>
    <row r="34" s="23" customFormat="1" ht="42.95" customHeight="1" spans="1:16">
      <c r="A34" s="51"/>
      <c r="B34" s="19" t="s">
        <v>156</v>
      </c>
      <c r="C34" s="19" t="s">
        <v>155</v>
      </c>
      <c r="D34" s="19" t="s">
        <v>157</v>
      </c>
      <c r="E34" s="19">
        <v>60</v>
      </c>
      <c r="F34" s="19">
        <v>60</v>
      </c>
      <c r="G34" s="19"/>
      <c r="H34" s="19" t="s">
        <v>31</v>
      </c>
      <c r="I34" s="19" t="s">
        <v>32</v>
      </c>
      <c r="J34" s="19">
        <v>1</v>
      </c>
      <c r="K34" s="20" t="s">
        <v>158</v>
      </c>
      <c r="L34" s="20" t="s">
        <v>159</v>
      </c>
      <c r="M34" s="21" t="s">
        <v>160</v>
      </c>
      <c r="N34" s="19" t="s">
        <v>34</v>
      </c>
      <c r="O34" s="19" t="s">
        <v>35</v>
      </c>
      <c r="P34" s="19"/>
    </row>
    <row r="35" s="22" customFormat="1" ht="27.75" customHeight="1" spans="1:16">
      <c r="A35" s="52" t="s">
        <v>161</v>
      </c>
      <c r="B35" s="53" t="s">
        <v>162</v>
      </c>
      <c r="C35" s="52"/>
      <c r="D35" s="52"/>
      <c r="E35" s="53">
        <v>450</v>
      </c>
      <c r="F35" s="53">
        <v>450</v>
      </c>
      <c r="G35" s="53">
        <v>0</v>
      </c>
      <c r="H35" s="54"/>
      <c r="I35" s="52"/>
      <c r="J35" s="52"/>
      <c r="K35" s="76"/>
      <c r="L35" s="76"/>
      <c r="M35" s="75"/>
      <c r="N35" s="51"/>
      <c r="O35" s="51"/>
      <c r="P35" s="52"/>
    </row>
    <row r="36" s="23" customFormat="1" ht="81" customHeight="1" spans="1:16">
      <c r="A36" s="51"/>
      <c r="B36" s="19" t="s">
        <v>163</v>
      </c>
      <c r="C36" s="19" t="s">
        <v>29</v>
      </c>
      <c r="D36" s="19" t="s">
        <v>417</v>
      </c>
      <c r="E36" s="19">
        <v>450</v>
      </c>
      <c r="F36" s="19">
        <v>450</v>
      </c>
      <c r="G36" s="19">
        <v>0</v>
      </c>
      <c r="H36" s="19" t="s">
        <v>31</v>
      </c>
      <c r="I36" s="19" t="s">
        <v>32</v>
      </c>
      <c r="J36" s="19">
        <v>1</v>
      </c>
      <c r="K36" s="20">
        <v>1.1</v>
      </c>
      <c r="L36" s="20" t="s">
        <v>165</v>
      </c>
      <c r="M36" s="21" t="s">
        <v>418</v>
      </c>
      <c r="N36" s="19" t="s">
        <v>34</v>
      </c>
      <c r="O36" s="19" t="s">
        <v>35</v>
      </c>
      <c r="P36" s="19"/>
    </row>
    <row r="37" s="25" customFormat="1" ht="30" customHeight="1" spans="1:16">
      <c r="A37" s="52" t="s">
        <v>167</v>
      </c>
      <c r="B37" s="53" t="s">
        <v>168</v>
      </c>
      <c r="C37" s="52"/>
      <c r="D37" s="52"/>
      <c r="E37" s="53">
        <f>SUM(E38:E43)</f>
        <v>2066.117089</v>
      </c>
      <c r="F37" s="53">
        <f>SUM(F38:F43)</f>
        <v>2066.117089</v>
      </c>
      <c r="G37" s="53">
        <f>SUM(G38:G38)</f>
        <v>0</v>
      </c>
      <c r="H37" s="54"/>
      <c r="I37" s="52"/>
      <c r="J37" s="52"/>
      <c r="K37" s="76"/>
      <c r="L37" s="76"/>
      <c r="M37" s="75"/>
      <c r="N37" s="51"/>
      <c r="O37" s="51"/>
      <c r="P37" s="52"/>
    </row>
    <row r="38" s="26" customFormat="1" ht="23.1" customHeight="1" spans="1:16">
      <c r="A38" s="51"/>
      <c r="B38" s="19" t="s">
        <v>169</v>
      </c>
      <c r="C38" s="19" t="s">
        <v>29</v>
      </c>
      <c r="D38" s="19" t="s">
        <v>170</v>
      </c>
      <c r="E38" s="19">
        <v>1600</v>
      </c>
      <c r="F38" s="19">
        <v>1600</v>
      </c>
      <c r="G38" s="19">
        <v>0</v>
      </c>
      <c r="H38" s="19" t="s">
        <v>486</v>
      </c>
      <c r="I38" s="19" t="s">
        <v>171</v>
      </c>
      <c r="J38" s="19">
        <v>1</v>
      </c>
      <c r="K38" s="20" t="s">
        <v>172</v>
      </c>
      <c r="L38" s="20" t="s">
        <v>173</v>
      </c>
      <c r="M38" s="21" t="s">
        <v>419</v>
      </c>
      <c r="N38" s="19" t="s">
        <v>175</v>
      </c>
      <c r="O38" s="19" t="s">
        <v>176</v>
      </c>
      <c r="P38" s="19"/>
    </row>
    <row r="39" s="26" customFormat="1" ht="23.1" customHeight="1" spans="1:16">
      <c r="A39" s="51"/>
      <c r="B39" s="19" t="s">
        <v>177</v>
      </c>
      <c r="C39" s="19" t="s">
        <v>89</v>
      </c>
      <c r="D39" s="19" t="s">
        <v>178</v>
      </c>
      <c r="E39" s="19">
        <v>130</v>
      </c>
      <c r="F39" s="19">
        <v>130</v>
      </c>
      <c r="G39" s="19"/>
      <c r="H39" s="19" t="s">
        <v>39</v>
      </c>
      <c r="I39" s="19" t="s">
        <v>32</v>
      </c>
      <c r="J39" s="19">
        <v>1</v>
      </c>
      <c r="K39" s="20" t="s">
        <v>179</v>
      </c>
      <c r="L39" s="20" t="s">
        <v>180</v>
      </c>
      <c r="M39" s="21" t="s">
        <v>181</v>
      </c>
      <c r="N39" s="19" t="s">
        <v>175</v>
      </c>
      <c r="O39" s="19" t="s">
        <v>176</v>
      </c>
      <c r="P39" s="19"/>
    </row>
    <row r="40" s="26" customFormat="1" ht="36" customHeight="1" spans="1:16">
      <c r="A40" s="51"/>
      <c r="B40" s="19" t="s">
        <v>182</v>
      </c>
      <c r="C40" s="19" t="s">
        <v>183</v>
      </c>
      <c r="D40" s="19" t="s">
        <v>184</v>
      </c>
      <c r="E40" s="19">
        <v>80</v>
      </c>
      <c r="F40" s="19">
        <v>80</v>
      </c>
      <c r="G40" s="19"/>
      <c r="H40" s="19" t="s">
        <v>39</v>
      </c>
      <c r="I40" s="19" t="s">
        <v>32</v>
      </c>
      <c r="J40" s="19">
        <v>1</v>
      </c>
      <c r="K40" s="20" t="s">
        <v>179</v>
      </c>
      <c r="L40" s="20" t="s">
        <v>180</v>
      </c>
      <c r="M40" s="21" t="s">
        <v>420</v>
      </c>
      <c r="N40" s="19" t="s">
        <v>175</v>
      </c>
      <c r="O40" s="19" t="s">
        <v>176</v>
      </c>
      <c r="P40" s="19"/>
    </row>
    <row r="41" s="26" customFormat="1" ht="23.1" customHeight="1" spans="1:16">
      <c r="A41" s="51"/>
      <c r="B41" s="19" t="s">
        <v>421</v>
      </c>
      <c r="C41" s="19" t="s">
        <v>89</v>
      </c>
      <c r="D41" s="19" t="s">
        <v>422</v>
      </c>
      <c r="E41" s="19">
        <v>15</v>
      </c>
      <c r="F41" s="19">
        <v>15</v>
      </c>
      <c r="G41" s="19"/>
      <c r="H41" s="19" t="s">
        <v>39</v>
      </c>
      <c r="I41" s="19" t="s">
        <v>32</v>
      </c>
      <c r="J41" s="19">
        <v>1</v>
      </c>
      <c r="K41" s="20" t="s">
        <v>179</v>
      </c>
      <c r="L41" s="20" t="s">
        <v>180</v>
      </c>
      <c r="M41" s="21" t="s">
        <v>423</v>
      </c>
      <c r="N41" s="19" t="s">
        <v>175</v>
      </c>
      <c r="O41" s="19" t="s">
        <v>176</v>
      </c>
      <c r="P41" s="19"/>
    </row>
    <row r="42" s="26" customFormat="1" ht="50" customHeight="1" spans="1:16">
      <c r="A42" s="51"/>
      <c r="B42" s="19" t="s">
        <v>186</v>
      </c>
      <c r="C42" s="19" t="s">
        <v>187</v>
      </c>
      <c r="D42" s="19" t="s">
        <v>188</v>
      </c>
      <c r="E42" s="19">
        <v>83</v>
      </c>
      <c r="F42" s="19">
        <v>83</v>
      </c>
      <c r="G42" s="19"/>
      <c r="H42" s="19" t="s">
        <v>39</v>
      </c>
      <c r="I42" s="19" t="s">
        <v>32</v>
      </c>
      <c r="J42" s="19">
        <v>1</v>
      </c>
      <c r="K42" s="20" t="s">
        <v>179</v>
      </c>
      <c r="L42" s="20" t="s">
        <v>180</v>
      </c>
      <c r="M42" s="21" t="s">
        <v>189</v>
      </c>
      <c r="N42" s="19" t="s">
        <v>175</v>
      </c>
      <c r="O42" s="19" t="s">
        <v>176</v>
      </c>
      <c r="P42" s="19"/>
    </row>
    <row r="43" s="26" customFormat="1" ht="129" customHeight="1" spans="1:16">
      <c r="A43" s="51"/>
      <c r="B43" s="19" t="s">
        <v>190</v>
      </c>
      <c r="C43" s="19" t="s">
        <v>191</v>
      </c>
      <c r="D43" s="19" t="s">
        <v>192</v>
      </c>
      <c r="E43" s="19">
        <v>158.117089</v>
      </c>
      <c r="F43" s="19">
        <v>158.117089</v>
      </c>
      <c r="G43" s="19">
        <v>0</v>
      </c>
      <c r="H43" s="19" t="s">
        <v>39</v>
      </c>
      <c r="I43" s="19" t="s">
        <v>32</v>
      </c>
      <c r="J43" s="19">
        <v>1</v>
      </c>
      <c r="K43" s="20">
        <v>3.25</v>
      </c>
      <c r="L43" s="20" t="s">
        <v>140</v>
      </c>
      <c r="M43" s="21" t="s">
        <v>425</v>
      </c>
      <c r="N43" s="19" t="s">
        <v>175</v>
      </c>
      <c r="O43" s="19" t="s">
        <v>176</v>
      </c>
      <c r="P43" s="19"/>
    </row>
    <row r="44" s="27" customFormat="1" ht="30" customHeight="1" spans="1:16">
      <c r="A44" s="52" t="s">
        <v>205</v>
      </c>
      <c r="B44" s="57" t="s">
        <v>206</v>
      </c>
      <c r="C44" s="51"/>
      <c r="D44" s="58"/>
      <c r="E44" s="55">
        <f>SUM(E45)</f>
        <v>324</v>
      </c>
      <c r="F44" s="55">
        <f>SUM(F45)</f>
        <v>324</v>
      </c>
      <c r="G44" s="51"/>
      <c r="H44" s="51"/>
      <c r="I44" s="51"/>
      <c r="J44" s="51"/>
      <c r="K44" s="77"/>
      <c r="L44" s="77"/>
      <c r="M44" s="78"/>
      <c r="N44" s="51"/>
      <c r="O44" s="51"/>
      <c r="P44" s="51"/>
    </row>
    <row r="45" s="27" customFormat="1" ht="38" customHeight="1" spans="1:16">
      <c r="A45" s="51"/>
      <c r="B45" s="19" t="s">
        <v>426</v>
      </c>
      <c r="C45" s="19" t="s">
        <v>29</v>
      </c>
      <c r="D45" s="19" t="s">
        <v>426</v>
      </c>
      <c r="E45" s="19">
        <v>324</v>
      </c>
      <c r="F45" s="19">
        <v>324</v>
      </c>
      <c r="G45" s="19">
        <v>0</v>
      </c>
      <c r="H45" s="19" t="s">
        <v>39</v>
      </c>
      <c r="I45" s="19" t="s">
        <v>171</v>
      </c>
      <c r="J45" s="19">
        <v>1</v>
      </c>
      <c r="K45" s="20" t="s">
        <v>214</v>
      </c>
      <c r="L45" s="20" t="s">
        <v>80</v>
      </c>
      <c r="M45" s="21" t="s">
        <v>428</v>
      </c>
      <c r="N45" s="19" t="s">
        <v>34</v>
      </c>
      <c r="O45" s="19" t="s">
        <v>35</v>
      </c>
      <c r="P45" s="19"/>
    </row>
    <row r="46" s="22" customFormat="1" ht="27" customHeight="1" spans="1:16">
      <c r="A46" s="59" t="s">
        <v>220</v>
      </c>
      <c r="B46" s="60" t="s">
        <v>221</v>
      </c>
      <c r="C46" s="61"/>
      <c r="D46" s="61"/>
      <c r="E46" s="62">
        <f t="shared" ref="E46:G46" si="3">SUM(E47:E47)</f>
        <v>490</v>
      </c>
      <c r="F46" s="62">
        <f t="shared" si="3"/>
        <v>490</v>
      </c>
      <c r="G46" s="62">
        <f t="shared" si="3"/>
        <v>0</v>
      </c>
      <c r="H46" s="61"/>
      <c r="I46" s="61"/>
      <c r="J46" s="61"/>
      <c r="K46" s="79"/>
      <c r="L46" s="79"/>
      <c r="M46" s="80"/>
      <c r="N46" s="51"/>
      <c r="O46" s="51"/>
      <c r="P46" s="54"/>
    </row>
    <row r="47" s="23" customFormat="1" ht="25" customHeight="1" spans="1:16">
      <c r="A47" s="51"/>
      <c r="B47" s="19" t="s">
        <v>222</v>
      </c>
      <c r="C47" s="19" t="s">
        <v>223</v>
      </c>
      <c r="D47" s="19" t="s">
        <v>429</v>
      </c>
      <c r="E47" s="19">
        <v>490</v>
      </c>
      <c r="F47" s="19">
        <v>490</v>
      </c>
      <c r="G47" s="19">
        <v>0</v>
      </c>
      <c r="H47" s="19" t="s">
        <v>132</v>
      </c>
      <c r="I47" s="19" t="s">
        <v>171</v>
      </c>
      <c r="J47" s="19">
        <v>1</v>
      </c>
      <c r="K47" s="20" t="s">
        <v>225</v>
      </c>
      <c r="L47" s="20" t="s">
        <v>136</v>
      </c>
      <c r="M47" s="21" t="s">
        <v>430</v>
      </c>
      <c r="N47" s="19" t="s">
        <v>34</v>
      </c>
      <c r="O47" s="19" t="s">
        <v>35</v>
      </c>
      <c r="P47" s="19"/>
    </row>
    <row r="48" s="22" customFormat="1" ht="29.1" customHeight="1" spans="1:16">
      <c r="A48" s="53" t="s">
        <v>227</v>
      </c>
      <c r="B48" s="53" t="s">
        <v>228</v>
      </c>
      <c r="C48" s="52"/>
      <c r="D48" s="52"/>
      <c r="E48" s="63">
        <f>SUM(E49:E76)</f>
        <v>8299.531039</v>
      </c>
      <c r="F48" s="63">
        <f>SUM(F49:F76)</f>
        <v>8299.531039</v>
      </c>
      <c r="G48" s="53">
        <f>SUM(G49:G60)</f>
        <v>0</v>
      </c>
      <c r="H48" s="54"/>
      <c r="I48" s="52"/>
      <c r="J48" s="52"/>
      <c r="K48" s="76"/>
      <c r="L48" s="76"/>
      <c r="M48" s="75"/>
      <c r="N48" s="51"/>
      <c r="O48" s="51"/>
      <c r="P48" s="54"/>
    </row>
    <row r="49" s="23" customFormat="1" ht="87" customHeight="1" spans="1:16">
      <c r="A49" s="55"/>
      <c r="B49" s="19" t="s">
        <v>229</v>
      </c>
      <c r="C49" s="19" t="s">
        <v>230</v>
      </c>
      <c r="D49" s="19" t="s">
        <v>231</v>
      </c>
      <c r="E49" s="19">
        <v>1500</v>
      </c>
      <c r="F49" s="19">
        <v>1500</v>
      </c>
      <c r="G49" s="19">
        <v>0</v>
      </c>
      <c r="H49" s="19" t="s">
        <v>31</v>
      </c>
      <c r="I49" s="19" t="s">
        <v>32</v>
      </c>
      <c r="J49" s="19">
        <v>1</v>
      </c>
      <c r="K49" s="20" t="s">
        <v>57</v>
      </c>
      <c r="L49" s="20" t="s">
        <v>90</v>
      </c>
      <c r="M49" s="21" t="s">
        <v>232</v>
      </c>
      <c r="N49" s="19" t="s">
        <v>92</v>
      </c>
      <c r="O49" s="19" t="s">
        <v>93</v>
      </c>
      <c r="P49" s="19"/>
    </row>
    <row r="50" s="23" customFormat="1" ht="174" customHeight="1" spans="1:16">
      <c r="A50" s="55"/>
      <c r="B50" s="19" t="s">
        <v>229</v>
      </c>
      <c r="C50" s="19" t="s">
        <v>233</v>
      </c>
      <c r="D50" s="19" t="s">
        <v>234</v>
      </c>
      <c r="E50" s="19">
        <v>1980</v>
      </c>
      <c r="F50" s="19">
        <v>1980</v>
      </c>
      <c r="G50" s="19">
        <v>0</v>
      </c>
      <c r="H50" s="19" t="s">
        <v>39</v>
      </c>
      <c r="I50" s="19" t="s">
        <v>32</v>
      </c>
      <c r="J50" s="19">
        <v>1</v>
      </c>
      <c r="K50" s="20" t="s">
        <v>57</v>
      </c>
      <c r="L50" s="20" t="s">
        <v>90</v>
      </c>
      <c r="M50" s="21" t="s">
        <v>235</v>
      </c>
      <c r="N50" s="19" t="s">
        <v>92</v>
      </c>
      <c r="O50" s="19" t="s">
        <v>93</v>
      </c>
      <c r="P50" s="19"/>
    </row>
    <row r="51" s="23" customFormat="1" ht="29.1" customHeight="1" spans="1:16">
      <c r="A51" s="56"/>
      <c r="B51" s="19" t="s">
        <v>236</v>
      </c>
      <c r="C51" s="19" t="s">
        <v>29</v>
      </c>
      <c r="D51" s="19" t="s">
        <v>237</v>
      </c>
      <c r="E51" s="19">
        <v>102.97</v>
      </c>
      <c r="F51" s="19">
        <v>102.97</v>
      </c>
      <c r="G51" s="19">
        <v>0</v>
      </c>
      <c r="H51" s="19" t="s">
        <v>39</v>
      </c>
      <c r="I51" s="19" t="s">
        <v>32</v>
      </c>
      <c r="J51" s="19">
        <v>1</v>
      </c>
      <c r="K51" s="20" t="s">
        <v>238</v>
      </c>
      <c r="L51" s="20" t="s">
        <v>239</v>
      </c>
      <c r="M51" s="21" t="s">
        <v>240</v>
      </c>
      <c r="N51" s="19" t="s">
        <v>92</v>
      </c>
      <c r="O51" s="19" t="s">
        <v>93</v>
      </c>
      <c r="P51" s="19"/>
    </row>
    <row r="52" s="23" customFormat="1" ht="56" customHeight="1" spans="1:16">
      <c r="A52" s="55"/>
      <c r="B52" s="19" t="s">
        <v>241</v>
      </c>
      <c r="C52" s="19" t="s">
        <v>147</v>
      </c>
      <c r="D52" s="19" t="s">
        <v>242</v>
      </c>
      <c r="E52" s="19">
        <v>171.8</v>
      </c>
      <c r="F52" s="19">
        <v>171.8</v>
      </c>
      <c r="G52" s="19">
        <v>0</v>
      </c>
      <c r="H52" s="19" t="s">
        <v>39</v>
      </c>
      <c r="I52" s="19" t="s">
        <v>32</v>
      </c>
      <c r="J52" s="19">
        <v>1</v>
      </c>
      <c r="K52" s="20" t="s">
        <v>214</v>
      </c>
      <c r="L52" s="20" t="s">
        <v>41</v>
      </c>
      <c r="M52" s="21" t="s">
        <v>243</v>
      </c>
      <c r="N52" s="19" t="s">
        <v>147</v>
      </c>
      <c r="O52" s="19" t="s">
        <v>244</v>
      </c>
      <c r="P52" s="19"/>
    </row>
    <row r="53" s="23" customFormat="1" ht="138" customHeight="1" spans="1:16">
      <c r="A53" s="55"/>
      <c r="B53" s="19" t="s">
        <v>241</v>
      </c>
      <c r="C53" s="19" t="s">
        <v>245</v>
      </c>
      <c r="D53" s="19" t="s">
        <v>431</v>
      </c>
      <c r="E53" s="19">
        <v>93.91</v>
      </c>
      <c r="F53" s="19">
        <v>93.91</v>
      </c>
      <c r="G53" s="19">
        <v>0</v>
      </c>
      <c r="H53" s="19" t="s">
        <v>39</v>
      </c>
      <c r="I53" s="19" t="s">
        <v>32</v>
      </c>
      <c r="J53" s="19">
        <v>1</v>
      </c>
      <c r="K53" s="20">
        <v>1.1</v>
      </c>
      <c r="L53" s="20" t="s">
        <v>41</v>
      </c>
      <c r="M53" s="21" t="s">
        <v>247</v>
      </c>
      <c r="N53" s="19" t="s">
        <v>245</v>
      </c>
      <c r="O53" s="19" t="s">
        <v>248</v>
      </c>
      <c r="P53" s="19"/>
    </row>
    <row r="54" s="23" customFormat="1" ht="71" customHeight="1" spans="1:16">
      <c r="A54" s="55"/>
      <c r="B54" s="19" t="s">
        <v>282</v>
      </c>
      <c r="C54" s="19" t="s">
        <v>283</v>
      </c>
      <c r="D54" s="19" t="s">
        <v>284</v>
      </c>
      <c r="E54" s="19">
        <v>32.2971</v>
      </c>
      <c r="F54" s="19">
        <v>32.2971</v>
      </c>
      <c r="G54" s="19">
        <v>0</v>
      </c>
      <c r="H54" s="19" t="s">
        <v>39</v>
      </c>
      <c r="I54" s="19" t="s">
        <v>32</v>
      </c>
      <c r="J54" s="19">
        <v>1</v>
      </c>
      <c r="K54" s="20">
        <v>3.1</v>
      </c>
      <c r="L54" s="20">
        <v>11.25</v>
      </c>
      <c r="M54" s="21" t="s">
        <v>285</v>
      </c>
      <c r="N54" s="19" t="s">
        <v>74</v>
      </c>
      <c r="O54" s="19" t="s">
        <v>75</v>
      </c>
      <c r="P54" s="19"/>
    </row>
    <row r="55" s="23" customFormat="1" ht="71" customHeight="1" spans="1:16">
      <c r="A55" s="55"/>
      <c r="B55" s="19" t="s">
        <v>282</v>
      </c>
      <c r="C55" s="19" t="s">
        <v>183</v>
      </c>
      <c r="D55" s="19" t="s">
        <v>286</v>
      </c>
      <c r="E55" s="19">
        <v>57.6</v>
      </c>
      <c r="F55" s="19">
        <v>57.6</v>
      </c>
      <c r="G55" s="19">
        <v>0</v>
      </c>
      <c r="H55" s="19" t="s">
        <v>39</v>
      </c>
      <c r="I55" s="19" t="s">
        <v>32</v>
      </c>
      <c r="J55" s="19">
        <v>1</v>
      </c>
      <c r="K55" s="20">
        <v>3.1</v>
      </c>
      <c r="L55" s="20">
        <v>11.25</v>
      </c>
      <c r="M55" s="21" t="s">
        <v>285</v>
      </c>
      <c r="N55" s="19" t="s">
        <v>74</v>
      </c>
      <c r="O55" s="19" t="s">
        <v>75</v>
      </c>
      <c r="P55" s="19"/>
    </row>
    <row r="56" s="23" customFormat="1" ht="71" customHeight="1" spans="1:16">
      <c r="A56" s="55"/>
      <c r="B56" s="19" t="s">
        <v>282</v>
      </c>
      <c r="C56" s="19" t="s">
        <v>283</v>
      </c>
      <c r="D56" s="19" t="s">
        <v>286</v>
      </c>
      <c r="E56" s="19">
        <v>180</v>
      </c>
      <c r="F56" s="19">
        <v>180</v>
      </c>
      <c r="G56" s="19">
        <v>0</v>
      </c>
      <c r="H56" s="19" t="s">
        <v>39</v>
      </c>
      <c r="I56" s="19" t="s">
        <v>32</v>
      </c>
      <c r="J56" s="19">
        <v>1</v>
      </c>
      <c r="K56" s="20">
        <v>3.1</v>
      </c>
      <c r="L56" s="20">
        <v>11.25</v>
      </c>
      <c r="M56" s="21" t="s">
        <v>285</v>
      </c>
      <c r="N56" s="19" t="s">
        <v>74</v>
      </c>
      <c r="O56" s="19" t="s">
        <v>75</v>
      </c>
      <c r="P56" s="19"/>
    </row>
    <row r="57" s="23" customFormat="1" ht="71" customHeight="1" spans="1:16">
      <c r="A57" s="55"/>
      <c r="B57" s="19" t="s">
        <v>282</v>
      </c>
      <c r="C57" s="19" t="s">
        <v>183</v>
      </c>
      <c r="D57" s="19" t="s">
        <v>284</v>
      </c>
      <c r="E57" s="19">
        <v>102.280786</v>
      </c>
      <c r="F57" s="19">
        <v>102.280786</v>
      </c>
      <c r="G57" s="19">
        <v>0</v>
      </c>
      <c r="H57" s="19" t="s">
        <v>39</v>
      </c>
      <c r="I57" s="19" t="s">
        <v>32</v>
      </c>
      <c r="J57" s="19">
        <v>1</v>
      </c>
      <c r="K57" s="20">
        <v>3.1</v>
      </c>
      <c r="L57" s="20">
        <v>11.25</v>
      </c>
      <c r="M57" s="21" t="s">
        <v>285</v>
      </c>
      <c r="N57" s="19" t="s">
        <v>74</v>
      </c>
      <c r="O57" s="19" t="s">
        <v>75</v>
      </c>
      <c r="P57" s="19"/>
    </row>
    <row r="58" s="23" customFormat="1" ht="71" customHeight="1" spans="1:16">
      <c r="A58" s="55"/>
      <c r="B58" s="19" t="s">
        <v>282</v>
      </c>
      <c r="C58" s="19" t="s">
        <v>287</v>
      </c>
      <c r="D58" s="19" t="s">
        <v>288</v>
      </c>
      <c r="E58" s="19">
        <v>133.95</v>
      </c>
      <c r="F58" s="19">
        <v>133.95</v>
      </c>
      <c r="G58" s="19">
        <v>0</v>
      </c>
      <c r="H58" s="19" t="s">
        <v>132</v>
      </c>
      <c r="I58" s="19" t="s">
        <v>32</v>
      </c>
      <c r="J58" s="19">
        <v>1</v>
      </c>
      <c r="K58" s="20">
        <v>3.1</v>
      </c>
      <c r="L58" s="20">
        <v>11.25</v>
      </c>
      <c r="M58" s="21" t="s">
        <v>432</v>
      </c>
      <c r="N58" s="19" t="s">
        <v>290</v>
      </c>
      <c r="O58" s="19" t="s">
        <v>291</v>
      </c>
      <c r="P58" s="19"/>
    </row>
    <row r="59" s="23" customFormat="1" ht="87" customHeight="1" spans="1:16">
      <c r="A59" s="55"/>
      <c r="B59" s="19" t="s">
        <v>282</v>
      </c>
      <c r="C59" s="19" t="s">
        <v>292</v>
      </c>
      <c r="D59" s="19" t="s">
        <v>293</v>
      </c>
      <c r="E59" s="19">
        <v>233.08</v>
      </c>
      <c r="F59" s="19">
        <v>233.08</v>
      </c>
      <c r="G59" s="19">
        <v>0</v>
      </c>
      <c r="H59" s="19" t="s">
        <v>132</v>
      </c>
      <c r="I59" s="19" t="s">
        <v>32</v>
      </c>
      <c r="J59" s="19">
        <v>1</v>
      </c>
      <c r="K59" s="20">
        <v>3.1</v>
      </c>
      <c r="L59" s="20">
        <v>11.25</v>
      </c>
      <c r="M59" s="21" t="s">
        <v>432</v>
      </c>
      <c r="N59" s="19" t="s">
        <v>121</v>
      </c>
      <c r="O59" s="19" t="s">
        <v>122</v>
      </c>
      <c r="P59" s="19"/>
    </row>
    <row r="60" s="23" customFormat="1" ht="76" customHeight="1" spans="1:16">
      <c r="A60" s="55"/>
      <c r="B60" s="19" t="s">
        <v>282</v>
      </c>
      <c r="C60" s="19" t="s">
        <v>434</v>
      </c>
      <c r="D60" s="19" t="s">
        <v>293</v>
      </c>
      <c r="E60" s="19">
        <v>1000</v>
      </c>
      <c r="F60" s="19">
        <v>1000</v>
      </c>
      <c r="G60" s="19">
        <v>0</v>
      </c>
      <c r="H60" s="19" t="s">
        <v>132</v>
      </c>
      <c r="I60" s="19" t="s">
        <v>32</v>
      </c>
      <c r="J60" s="19">
        <v>1</v>
      </c>
      <c r="K60" s="20">
        <v>3.1</v>
      </c>
      <c r="L60" s="20">
        <v>11.25</v>
      </c>
      <c r="M60" s="21" t="s">
        <v>432</v>
      </c>
      <c r="N60" s="19" t="s">
        <v>296</v>
      </c>
      <c r="O60" s="19" t="s">
        <v>297</v>
      </c>
      <c r="P60" s="19"/>
    </row>
    <row r="61" s="23" customFormat="1" ht="39" customHeight="1" spans="1:16">
      <c r="A61" s="51"/>
      <c r="B61" s="19" t="s">
        <v>282</v>
      </c>
      <c r="C61" s="19" t="s">
        <v>306</v>
      </c>
      <c r="D61" s="19" t="s">
        <v>307</v>
      </c>
      <c r="E61" s="19">
        <v>199.66</v>
      </c>
      <c r="F61" s="19">
        <v>199.66</v>
      </c>
      <c r="G61" s="19">
        <v>0</v>
      </c>
      <c r="H61" s="19" t="s">
        <v>39</v>
      </c>
      <c r="I61" s="19" t="s">
        <v>171</v>
      </c>
      <c r="J61" s="19">
        <v>1</v>
      </c>
      <c r="K61" s="20" t="s">
        <v>214</v>
      </c>
      <c r="L61" s="20">
        <v>5.25</v>
      </c>
      <c r="M61" s="21" t="s">
        <v>439</v>
      </c>
      <c r="N61" s="19" t="s">
        <v>60</v>
      </c>
      <c r="O61" s="19" t="s">
        <v>61</v>
      </c>
      <c r="P61" s="19"/>
    </row>
    <row r="62" s="23" customFormat="1" ht="39" customHeight="1" spans="1:16">
      <c r="A62" s="55"/>
      <c r="B62" s="19" t="s">
        <v>309</v>
      </c>
      <c r="C62" s="19" t="s">
        <v>306</v>
      </c>
      <c r="D62" s="19" t="s">
        <v>309</v>
      </c>
      <c r="E62" s="19">
        <v>66</v>
      </c>
      <c r="F62" s="19">
        <v>66</v>
      </c>
      <c r="G62" s="19">
        <v>0</v>
      </c>
      <c r="H62" s="19" t="s">
        <v>39</v>
      </c>
      <c r="I62" s="19" t="s">
        <v>32</v>
      </c>
      <c r="J62" s="19">
        <v>1</v>
      </c>
      <c r="K62" s="20">
        <v>3.1</v>
      </c>
      <c r="L62" s="20" t="s">
        <v>58</v>
      </c>
      <c r="M62" s="21" t="s">
        <v>440</v>
      </c>
      <c r="N62" s="19" t="s">
        <v>60</v>
      </c>
      <c r="O62" s="19" t="s">
        <v>61</v>
      </c>
      <c r="P62" s="19"/>
    </row>
    <row r="63" s="23" customFormat="1" ht="41" customHeight="1" spans="1:16">
      <c r="A63" s="55"/>
      <c r="B63" s="19" t="s">
        <v>311</v>
      </c>
      <c r="C63" s="19" t="s">
        <v>312</v>
      </c>
      <c r="D63" s="19" t="s">
        <v>313</v>
      </c>
      <c r="E63" s="19">
        <v>152.1232</v>
      </c>
      <c r="F63" s="19">
        <v>152.1232</v>
      </c>
      <c r="G63" s="19">
        <v>0</v>
      </c>
      <c r="H63" s="19" t="s">
        <v>39</v>
      </c>
      <c r="I63" s="19" t="s">
        <v>32</v>
      </c>
      <c r="J63" s="19">
        <v>1</v>
      </c>
      <c r="K63" s="20">
        <v>3.1</v>
      </c>
      <c r="L63" s="20" t="s">
        <v>58</v>
      </c>
      <c r="M63" s="21" t="s">
        <v>440</v>
      </c>
      <c r="N63" s="19" t="s">
        <v>60</v>
      </c>
      <c r="O63" s="19" t="s">
        <v>61</v>
      </c>
      <c r="P63" s="19"/>
    </row>
    <row r="64" s="23" customFormat="1" ht="33" customHeight="1" spans="1:16">
      <c r="A64" s="55"/>
      <c r="B64" s="19" t="s">
        <v>314</v>
      </c>
      <c r="C64" s="19" t="s">
        <v>315</v>
      </c>
      <c r="D64" s="19" t="s">
        <v>316</v>
      </c>
      <c r="E64" s="19">
        <v>150</v>
      </c>
      <c r="F64" s="19">
        <v>150</v>
      </c>
      <c r="G64" s="19">
        <v>0</v>
      </c>
      <c r="H64" s="19" t="s">
        <v>31</v>
      </c>
      <c r="I64" s="19" t="s">
        <v>32</v>
      </c>
      <c r="J64" s="19">
        <v>1</v>
      </c>
      <c r="K64" s="20" t="s">
        <v>279</v>
      </c>
      <c r="L64" s="20" t="s">
        <v>317</v>
      </c>
      <c r="M64" s="21" t="s">
        <v>318</v>
      </c>
      <c r="N64" s="19" t="s">
        <v>319</v>
      </c>
      <c r="O64" s="19" t="s">
        <v>320</v>
      </c>
      <c r="P64" s="19"/>
    </row>
    <row r="65" s="23" customFormat="1" ht="77" customHeight="1" spans="1:16">
      <c r="A65" s="55"/>
      <c r="B65" s="19" t="s">
        <v>321</v>
      </c>
      <c r="C65" s="19" t="s">
        <v>322</v>
      </c>
      <c r="D65" s="19" t="s">
        <v>323</v>
      </c>
      <c r="E65" s="19">
        <v>330</v>
      </c>
      <c r="F65" s="19">
        <v>330</v>
      </c>
      <c r="G65" s="19">
        <v>0</v>
      </c>
      <c r="H65" s="19" t="s">
        <v>31</v>
      </c>
      <c r="I65" s="19" t="s">
        <v>32</v>
      </c>
      <c r="J65" s="19">
        <v>1</v>
      </c>
      <c r="K65" s="20" t="s">
        <v>324</v>
      </c>
      <c r="L65" s="20" t="s">
        <v>49</v>
      </c>
      <c r="M65" s="21" t="s">
        <v>325</v>
      </c>
      <c r="N65" s="19" t="s">
        <v>319</v>
      </c>
      <c r="O65" s="19" t="s">
        <v>320</v>
      </c>
      <c r="P65" s="19"/>
    </row>
    <row r="66" s="23" customFormat="1" ht="30" customHeight="1" spans="1:16">
      <c r="A66" s="55"/>
      <c r="B66" s="19" t="s">
        <v>326</v>
      </c>
      <c r="C66" s="19" t="s">
        <v>327</v>
      </c>
      <c r="D66" s="19" t="s">
        <v>328</v>
      </c>
      <c r="E66" s="19">
        <v>126</v>
      </c>
      <c r="F66" s="19">
        <v>126</v>
      </c>
      <c r="G66" s="19">
        <v>0</v>
      </c>
      <c r="H66" s="19" t="s">
        <v>31</v>
      </c>
      <c r="I66" s="19" t="s">
        <v>32</v>
      </c>
      <c r="J66" s="19">
        <v>1</v>
      </c>
      <c r="K66" s="20" t="s">
        <v>329</v>
      </c>
      <c r="L66" s="20" t="s">
        <v>136</v>
      </c>
      <c r="M66" s="21" t="s">
        <v>330</v>
      </c>
      <c r="N66" s="19" t="s">
        <v>319</v>
      </c>
      <c r="O66" s="19" t="s">
        <v>320</v>
      </c>
      <c r="P66" s="19"/>
    </row>
    <row r="67" s="23" customFormat="1" ht="66" customHeight="1" spans="1:16">
      <c r="A67" s="55"/>
      <c r="B67" s="19" t="s">
        <v>249</v>
      </c>
      <c r="C67" s="19" t="s">
        <v>336</v>
      </c>
      <c r="D67" s="19" t="s">
        <v>337</v>
      </c>
      <c r="E67" s="19">
        <v>49</v>
      </c>
      <c r="F67" s="19">
        <v>49</v>
      </c>
      <c r="G67" s="19">
        <v>0</v>
      </c>
      <c r="H67" s="19" t="s">
        <v>39</v>
      </c>
      <c r="I67" s="19" t="s">
        <v>32</v>
      </c>
      <c r="J67" s="19">
        <v>1</v>
      </c>
      <c r="K67" s="20" t="s">
        <v>40</v>
      </c>
      <c r="L67" s="20" t="s">
        <v>338</v>
      </c>
      <c r="M67" s="21" t="s">
        <v>339</v>
      </c>
      <c r="N67" s="19" t="s">
        <v>340</v>
      </c>
      <c r="O67" s="19" t="s">
        <v>341</v>
      </c>
      <c r="P67" s="19"/>
    </row>
    <row r="68" s="23" customFormat="1" ht="33" customHeight="1" spans="1:16">
      <c r="A68" s="55"/>
      <c r="B68" s="19" t="s">
        <v>342</v>
      </c>
      <c r="C68" s="19" t="s">
        <v>343</v>
      </c>
      <c r="D68" s="19" t="s">
        <v>344</v>
      </c>
      <c r="E68" s="19">
        <v>333</v>
      </c>
      <c r="F68" s="19">
        <v>333</v>
      </c>
      <c r="G68" s="19">
        <v>0</v>
      </c>
      <c r="H68" s="19" t="s">
        <v>39</v>
      </c>
      <c r="I68" s="19" t="s">
        <v>32</v>
      </c>
      <c r="J68" s="19">
        <v>1</v>
      </c>
      <c r="K68" s="20" t="s">
        <v>40</v>
      </c>
      <c r="L68" s="20" t="s">
        <v>338</v>
      </c>
      <c r="M68" s="21" t="s">
        <v>345</v>
      </c>
      <c r="N68" s="19" t="s">
        <v>296</v>
      </c>
      <c r="O68" s="19" t="s">
        <v>297</v>
      </c>
      <c r="P68" s="19"/>
    </row>
    <row r="69" s="23" customFormat="1" ht="39" customHeight="1" spans="1:16">
      <c r="A69" s="55"/>
      <c r="B69" s="19" t="s">
        <v>342</v>
      </c>
      <c r="C69" s="19" t="s">
        <v>346</v>
      </c>
      <c r="D69" s="19" t="s">
        <v>344</v>
      </c>
      <c r="E69" s="19">
        <v>696.636919</v>
      </c>
      <c r="F69" s="19">
        <v>696.636919</v>
      </c>
      <c r="G69" s="19">
        <v>0</v>
      </c>
      <c r="H69" s="19" t="s">
        <v>39</v>
      </c>
      <c r="I69" s="19" t="s">
        <v>32</v>
      </c>
      <c r="J69" s="19">
        <v>1</v>
      </c>
      <c r="K69" s="20" t="s">
        <v>40</v>
      </c>
      <c r="L69" s="20" t="s">
        <v>338</v>
      </c>
      <c r="M69" s="21" t="s">
        <v>345</v>
      </c>
      <c r="N69" s="19" t="s">
        <v>296</v>
      </c>
      <c r="O69" s="19" t="s">
        <v>297</v>
      </c>
      <c r="P69" s="19"/>
    </row>
    <row r="70" s="23" customFormat="1" ht="29" customHeight="1" spans="1:16">
      <c r="A70" s="55"/>
      <c r="B70" s="19" t="s">
        <v>347</v>
      </c>
      <c r="C70" s="19" t="s">
        <v>223</v>
      </c>
      <c r="D70" s="19" t="s">
        <v>348</v>
      </c>
      <c r="E70" s="19">
        <v>22.2657</v>
      </c>
      <c r="F70" s="19">
        <v>22.2657</v>
      </c>
      <c r="G70" s="19">
        <v>0</v>
      </c>
      <c r="H70" s="19" t="s">
        <v>39</v>
      </c>
      <c r="I70" s="19" t="s">
        <v>32</v>
      </c>
      <c r="J70" s="19">
        <v>1</v>
      </c>
      <c r="K70" s="20" t="s">
        <v>40</v>
      </c>
      <c r="L70" s="20" t="s">
        <v>338</v>
      </c>
      <c r="M70" s="21" t="s">
        <v>349</v>
      </c>
      <c r="N70" s="19" t="s">
        <v>296</v>
      </c>
      <c r="O70" s="19" t="s">
        <v>297</v>
      </c>
      <c r="P70" s="19"/>
    </row>
    <row r="71" s="23" customFormat="1" ht="66" customHeight="1" spans="1:16">
      <c r="A71" s="55"/>
      <c r="B71" s="19" t="s">
        <v>350</v>
      </c>
      <c r="C71" s="19" t="s">
        <v>336</v>
      </c>
      <c r="D71" s="19" t="s">
        <v>350</v>
      </c>
      <c r="E71" s="19">
        <v>35.5</v>
      </c>
      <c r="F71" s="19">
        <v>35.5</v>
      </c>
      <c r="G71" s="19">
        <v>0</v>
      </c>
      <c r="H71" s="19" t="s">
        <v>39</v>
      </c>
      <c r="I71" s="19" t="s">
        <v>32</v>
      </c>
      <c r="J71" s="19">
        <v>1</v>
      </c>
      <c r="K71" s="20" t="s">
        <v>40</v>
      </c>
      <c r="L71" s="20" t="s">
        <v>338</v>
      </c>
      <c r="M71" s="21" t="s">
        <v>345</v>
      </c>
      <c r="N71" s="19" t="s">
        <v>296</v>
      </c>
      <c r="O71" s="19" t="s">
        <v>297</v>
      </c>
      <c r="P71" s="19"/>
    </row>
    <row r="72" s="23" customFormat="1" ht="36" customHeight="1" spans="1:16">
      <c r="A72" s="55"/>
      <c r="B72" s="19" t="s">
        <v>351</v>
      </c>
      <c r="C72" s="19" t="s">
        <v>51</v>
      </c>
      <c r="D72" s="19" t="s">
        <v>352</v>
      </c>
      <c r="E72" s="19">
        <v>30.533671</v>
      </c>
      <c r="F72" s="19">
        <v>30.533671</v>
      </c>
      <c r="G72" s="19">
        <v>0</v>
      </c>
      <c r="H72" s="19" t="s">
        <v>39</v>
      </c>
      <c r="I72" s="19" t="s">
        <v>32</v>
      </c>
      <c r="J72" s="19">
        <v>1</v>
      </c>
      <c r="K72" s="20" t="s">
        <v>40</v>
      </c>
      <c r="L72" s="20" t="s">
        <v>338</v>
      </c>
      <c r="M72" s="21" t="s">
        <v>353</v>
      </c>
      <c r="N72" s="19" t="s">
        <v>296</v>
      </c>
      <c r="O72" s="19" t="s">
        <v>297</v>
      </c>
      <c r="P72" s="19"/>
    </row>
    <row r="73" s="23" customFormat="1" ht="48" customHeight="1" spans="1:16">
      <c r="A73" s="55"/>
      <c r="B73" s="19" t="s">
        <v>354</v>
      </c>
      <c r="C73" s="19" t="s">
        <v>355</v>
      </c>
      <c r="D73" s="19" t="s">
        <v>354</v>
      </c>
      <c r="E73" s="19">
        <v>337.270637</v>
      </c>
      <c r="F73" s="19">
        <v>337.270637</v>
      </c>
      <c r="G73" s="19">
        <v>0</v>
      </c>
      <c r="H73" s="19" t="s">
        <v>39</v>
      </c>
      <c r="I73" s="19" t="s">
        <v>32</v>
      </c>
      <c r="J73" s="19">
        <v>1</v>
      </c>
      <c r="K73" s="20" t="s">
        <v>40</v>
      </c>
      <c r="L73" s="20" t="s">
        <v>338</v>
      </c>
      <c r="M73" s="21" t="s">
        <v>356</v>
      </c>
      <c r="N73" s="19" t="s">
        <v>296</v>
      </c>
      <c r="O73" s="19" t="s">
        <v>297</v>
      </c>
      <c r="P73" s="19"/>
    </row>
    <row r="74" s="23" customFormat="1" ht="71" customHeight="1" spans="1:16">
      <c r="A74" s="55"/>
      <c r="B74" s="19" t="s">
        <v>357</v>
      </c>
      <c r="C74" s="19" t="s">
        <v>336</v>
      </c>
      <c r="D74" s="19" t="s">
        <v>357</v>
      </c>
      <c r="E74" s="19">
        <v>95.24</v>
      </c>
      <c r="F74" s="19">
        <v>95.24</v>
      </c>
      <c r="G74" s="19">
        <v>0</v>
      </c>
      <c r="H74" s="19" t="s">
        <v>39</v>
      </c>
      <c r="I74" s="19" t="s">
        <v>32</v>
      </c>
      <c r="J74" s="19">
        <v>1</v>
      </c>
      <c r="K74" s="20" t="s">
        <v>40</v>
      </c>
      <c r="L74" s="20" t="s">
        <v>338</v>
      </c>
      <c r="M74" s="21" t="s">
        <v>358</v>
      </c>
      <c r="N74" s="19" t="s">
        <v>296</v>
      </c>
      <c r="O74" s="19" t="s">
        <v>297</v>
      </c>
      <c r="P74" s="19"/>
    </row>
    <row r="75" s="23" customFormat="1" ht="32" customHeight="1" spans="1:16">
      <c r="A75" s="55"/>
      <c r="B75" s="19" t="s">
        <v>359</v>
      </c>
      <c r="C75" s="19" t="s">
        <v>51</v>
      </c>
      <c r="D75" s="19" t="s">
        <v>359</v>
      </c>
      <c r="E75" s="19">
        <v>17.48236</v>
      </c>
      <c r="F75" s="19">
        <v>17.48236</v>
      </c>
      <c r="G75" s="19">
        <v>0</v>
      </c>
      <c r="H75" s="19" t="s">
        <v>39</v>
      </c>
      <c r="I75" s="19" t="s">
        <v>32</v>
      </c>
      <c r="J75" s="19">
        <v>1</v>
      </c>
      <c r="K75" s="20" t="s">
        <v>360</v>
      </c>
      <c r="L75" s="20" t="s">
        <v>239</v>
      </c>
      <c r="M75" s="21" t="s">
        <v>356</v>
      </c>
      <c r="N75" s="19" t="s">
        <v>296</v>
      </c>
      <c r="O75" s="19" t="s">
        <v>297</v>
      </c>
      <c r="P75" s="19"/>
    </row>
    <row r="76" s="23" customFormat="1" ht="89" customHeight="1" spans="1:16">
      <c r="A76" s="55"/>
      <c r="B76" s="19" t="s">
        <v>361</v>
      </c>
      <c r="C76" s="19" t="s">
        <v>362</v>
      </c>
      <c r="D76" s="19" t="s">
        <v>361</v>
      </c>
      <c r="E76" s="19">
        <f>27.081538+43.849128</f>
        <v>70.930666</v>
      </c>
      <c r="F76" s="19">
        <f>27.081538+43.849128</f>
        <v>70.930666</v>
      </c>
      <c r="G76" s="19">
        <v>0</v>
      </c>
      <c r="H76" s="19" t="s">
        <v>39</v>
      </c>
      <c r="I76" s="19" t="s">
        <v>32</v>
      </c>
      <c r="J76" s="19">
        <v>1</v>
      </c>
      <c r="K76" s="20" t="s">
        <v>360</v>
      </c>
      <c r="L76" s="20" t="s">
        <v>239</v>
      </c>
      <c r="M76" s="21" t="s">
        <v>345</v>
      </c>
      <c r="N76" s="19" t="s">
        <v>296</v>
      </c>
      <c r="O76" s="19" t="s">
        <v>297</v>
      </c>
      <c r="P76" s="19"/>
    </row>
    <row r="77" s="22" customFormat="1" ht="27" customHeight="1" spans="1:16">
      <c r="A77" s="53" t="s">
        <v>363</v>
      </c>
      <c r="B77" s="53" t="s">
        <v>364</v>
      </c>
      <c r="C77" s="52"/>
      <c r="D77" s="52"/>
      <c r="E77" s="53">
        <f>SUM(E78:E79)</f>
        <v>199</v>
      </c>
      <c r="F77" s="53">
        <f>SUM(F78:F79)</f>
        <v>199</v>
      </c>
      <c r="G77" s="53">
        <v>0</v>
      </c>
      <c r="H77" s="54"/>
      <c r="I77" s="52"/>
      <c r="J77" s="52"/>
      <c r="K77" s="76"/>
      <c r="L77" s="76"/>
      <c r="M77" s="75"/>
      <c r="N77" s="51"/>
      <c r="O77" s="51"/>
      <c r="P77" s="81"/>
    </row>
    <row r="78" s="23" customFormat="1" ht="54" customHeight="1" spans="1:16">
      <c r="A78" s="56"/>
      <c r="B78" s="19" t="s">
        <v>365</v>
      </c>
      <c r="C78" s="19" t="s">
        <v>29</v>
      </c>
      <c r="D78" s="19" t="s">
        <v>442</v>
      </c>
      <c r="E78" s="19">
        <v>105</v>
      </c>
      <c r="F78" s="19">
        <v>105</v>
      </c>
      <c r="G78" s="19">
        <v>0</v>
      </c>
      <c r="H78" s="19" t="s">
        <v>31</v>
      </c>
      <c r="I78" s="19" t="s">
        <v>32</v>
      </c>
      <c r="J78" s="19">
        <v>1</v>
      </c>
      <c r="K78" s="20">
        <v>1.1</v>
      </c>
      <c r="L78" s="20" t="s">
        <v>367</v>
      </c>
      <c r="M78" s="21" t="s">
        <v>443</v>
      </c>
      <c r="N78" s="19" t="s">
        <v>34</v>
      </c>
      <c r="O78" s="19" t="s">
        <v>35</v>
      </c>
      <c r="P78" s="19"/>
    </row>
    <row r="79" s="23" customFormat="1" ht="126" customHeight="1" spans="1:16">
      <c r="A79" s="56"/>
      <c r="B79" s="19" t="s">
        <v>369</v>
      </c>
      <c r="C79" s="19" t="s">
        <v>29</v>
      </c>
      <c r="D79" s="19" t="s">
        <v>444</v>
      </c>
      <c r="E79" s="19">
        <v>94</v>
      </c>
      <c r="F79" s="19">
        <v>94</v>
      </c>
      <c r="G79" s="19">
        <v>0</v>
      </c>
      <c r="H79" s="19" t="s">
        <v>31</v>
      </c>
      <c r="I79" s="19" t="s">
        <v>32</v>
      </c>
      <c r="J79" s="19">
        <v>1</v>
      </c>
      <c r="K79" s="20">
        <v>1.1</v>
      </c>
      <c r="L79" s="20" t="s">
        <v>367</v>
      </c>
      <c r="M79" s="21" t="s">
        <v>445</v>
      </c>
      <c r="N79" s="19" t="s">
        <v>34</v>
      </c>
      <c r="O79" s="19" t="s">
        <v>35</v>
      </c>
      <c r="P79" s="19"/>
    </row>
  </sheetData>
  <mergeCells count="15">
    <mergeCell ref="A2:P2"/>
    <mergeCell ref="O3:P3"/>
    <mergeCell ref="E4:G4"/>
    <mergeCell ref="K4:L4"/>
    <mergeCell ref="A4:A5"/>
    <mergeCell ref="B4:B5"/>
    <mergeCell ref="C4:C5"/>
    <mergeCell ref="D4:D5"/>
    <mergeCell ref="H4:H5"/>
    <mergeCell ref="I4:I5"/>
    <mergeCell ref="J4:J5"/>
    <mergeCell ref="M4:M5"/>
    <mergeCell ref="N4:N5"/>
    <mergeCell ref="O4:O5"/>
    <mergeCell ref="P4:P5"/>
  </mergeCells>
  <pageMargins left="0.275" right="0.118055555555556" top="0.66875" bottom="0.590277777777778" header="0.354166666666667"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
  <sheetViews>
    <sheetView workbookViewId="0">
      <selection activeCell="F11" sqref="F11"/>
    </sheetView>
  </sheetViews>
  <sheetFormatPr defaultColWidth="9" defaultRowHeight="13.5"/>
  <cols>
    <col min="4" max="4" width="16.25" customWidth="1"/>
    <col min="13" max="13" width="23.25" customWidth="1"/>
  </cols>
  <sheetData>
    <row r="1" s="1" customFormat="1" ht="33" customHeight="1" spans="1:16">
      <c r="A1" s="4" t="s">
        <v>3</v>
      </c>
      <c r="B1" s="4" t="s">
        <v>4</v>
      </c>
      <c r="C1" s="4" t="s">
        <v>5</v>
      </c>
      <c r="D1" s="4" t="s">
        <v>6</v>
      </c>
      <c r="E1" s="5" t="s">
        <v>7</v>
      </c>
      <c r="F1" s="6"/>
      <c r="G1" s="7"/>
      <c r="H1" s="4" t="s">
        <v>8</v>
      </c>
      <c r="I1" s="4" t="s">
        <v>9</v>
      </c>
      <c r="J1" s="4" t="s">
        <v>10</v>
      </c>
      <c r="K1" s="13" t="s">
        <v>11</v>
      </c>
      <c r="L1" s="13"/>
      <c r="M1" s="4" t="s">
        <v>12</v>
      </c>
      <c r="N1" s="14" t="s">
        <v>13</v>
      </c>
      <c r="O1" s="4" t="s">
        <v>14</v>
      </c>
      <c r="P1" s="4" t="s">
        <v>15</v>
      </c>
    </row>
    <row r="2" s="1" customFormat="1" ht="33" customHeight="1" spans="1:16">
      <c r="A2" s="8"/>
      <c r="B2" s="8"/>
      <c r="C2" s="8"/>
      <c r="D2" s="8"/>
      <c r="E2" s="9" t="s">
        <v>16</v>
      </c>
      <c r="F2" s="9" t="s">
        <v>17</v>
      </c>
      <c r="G2" s="9" t="s">
        <v>18</v>
      </c>
      <c r="H2" s="8"/>
      <c r="I2" s="8"/>
      <c r="J2" s="8"/>
      <c r="K2" s="15" t="s">
        <v>19</v>
      </c>
      <c r="L2" s="15" t="s">
        <v>20</v>
      </c>
      <c r="M2" s="8"/>
      <c r="N2" s="16"/>
      <c r="O2" s="8"/>
      <c r="P2" s="8"/>
    </row>
    <row r="3" s="2" customFormat="1" ht="37" customHeight="1" spans="1:16">
      <c r="A3" s="10"/>
      <c r="B3" s="11" t="s">
        <v>194</v>
      </c>
      <c r="C3" s="11"/>
      <c r="D3" s="11"/>
      <c r="E3" s="11">
        <v>214.3489</v>
      </c>
      <c r="F3" s="11">
        <v>214.3489</v>
      </c>
      <c r="G3" s="11"/>
      <c r="H3" s="11"/>
      <c r="I3" s="11"/>
      <c r="J3" s="11"/>
      <c r="K3" s="17"/>
      <c r="L3" s="17"/>
      <c r="M3" s="18"/>
      <c r="N3" s="11" t="s">
        <v>175</v>
      </c>
      <c r="O3" s="11" t="s">
        <v>176</v>
      </c>
      <c r="P3" s="11"/>
    </row>
    <row r="4" s="2" customFormat="1" ht="33" customHeight="1" spans="1:16">
      <c r="A4" s="10"/>
      <c r="B4" s="11" t="s">
        <v>199</v>
      </c>
      <c r="C4" s="11"/>
      <c r="D4" s="11"/>
      <c r="E4" s="11">
        <v>72.60803</v>
      </c>
      <c r="F4" s="11">
        <v>72.60803</v>
      </c>
      <c r="G4" s="11"/>
      <c r="H4" s="11"/>
      <c r="I4" s="11"/>
      <c r="J4" s="11"/>
      <c r="K4" s="17"/>
      <c r="L4" s="17"/>
      <c r="M4" s="18"/>
      <c r="N4" s="11" t="s">
        <v>175</v>
      </c>
      <c r="O4" s="11" t="s">
        <v>176</v>
      </c>
      <c r="P4" s="11"/>
    </row>
    <row r="5" s="3" customFormat="1" ht="57" customHeight="1" spans="1:16">
      <c r="A5" s="12"/>
      <c r="B5" s="11" t="s">
        <v>241</v>
      </c>
      <c r="C5" s="11" t="s">
        <v>447</v>
      </c>
      <c r="D5" s="11"/>
      <c r="E5" s="11">
        <v>26.4</v>
      </c>
      <c r="F5" s="11">
        <v>26.4</v>
      </c>
      <c r="G5" s="11"/>
      <c r="H5" s="11"/>
      <c r="I5" s="19"/>
      <c r="J5" s="11"/>
      <c r="K5" s="20"/>
      <c r="L5" s="20"/>
      <c r="M5" s="21"/>
      <c r="N5" s="11" t="s">
        <v>245</v>
      </c>
      <c r="O5" s="11" t="s">
        <v>248</v>
      </c>
      <c r="P5" s="11"/>
    </row>
    <row r="6" s="3" customFormat="1" ht="36" customHeight="1" spans="1:16">
      <c r="A6" s="12"/>
      <c r="B6" s="11" t="s">
        <v>266</v>
      </c>
      <c r="C6" s="11" t="s">
        <v>267</v>
      </c>
      <c r="D6" s="11" t="s">
        <v>268</v>
      </c>
      <c r="E6" s="11">
        <v>49.6219</v>
      </c>
      <c r="F6" s="11">
        <v>49.6219</v>
      </c>
      <c r="G6" s="11"/>
      <c r="H6" s="11"/>
      <c r="I6" s="11"/>
      <c r="J6" s="11"/>
      <c r="K6" s="17"/>
      <c r="L6" s="17"/>
      <c r="M6" s="18"/>
      <c r="N6" s="11" t="s">
        <v>89</v>
      </c>
      <c r="O6" s="11" t="s">
        <v>133</v>
      </c>
      <c r="P6" s="11"/>
    </row>
    <row r="7" s="3" customFormat="1" ht="42" customHeight="1" spans="1:16">
      <c r="A7" s="12"/>
      <c r="B7" s="11" t="s">
        <v>266</v>
      </c>
      <c r="C7" s="11" t="s">
        <v>97</v>
      </c>
      <c r="D7" s="11" t="s">
        <v>268</v>
      </c>
      <c r="E7" s="11">
        <v>28.6664</v>
      </c>
      <c r="F7" s="11">
        <v>28.6664</v>
      </c>
      <c r="G7" s="11"/>
      <c r="H7" s="11"/>
      <c r="I7" s="11"/>
      <c r="J7" s="11"/>
      <c r="K7" s="17"/>
      <c r="L7" s="17"/>
      <c r="M7" s="18"/>
      <c r="N7" s="11" t="s">
        <v>89</v>
      </c>
      <c r="O7" s="11" t="s">
        <v>133</v>
      </c>
      <c r="P7" s="11"/>
    </row>
    <row r="8" s="3" customFormat="1" ht="43" customHeight="1" spans="1:16">
      <c r="A8" s="12"/>
      <c r="B8" s="11" t="s">
        <v>271</v>
      </c>
      <c r="C8" s="11"/>
      <c r="D8" s="11" t="s">
        <v>271</v>
      </c>
      <c r="E8" s="11">
        <v>35</v>
      </c>
      <c r="F8" s="11">
        <v>35</v>
      </c>
      <c r="G8" s="11"/>
      <c r="H8" s="11"/>
      <c r="I8" s="11"/>
      <c r="J8" s="11"/>
      <c r="K8" s="17"/>
      <c r="L8" s="17"/>
      <c r="M8" s="18"/>
      <c r="N8" s="11" t="s">
        <v>34</v>
      </c>
      <c r="O8" s="11" t="s">
        <v>35</v>
      </c>
      <c r="P8" s="11"/>
    </row>
    <row r="9" s="3" customFormat="1" ht="39" customHeight="1" spans="1:16">
      <c r="A9" s="12"/>
      <c r="B9" s="11" t="s">
        <v>276</v>
      </c>
      <c r="C9" s="11"/>
      <c r="D9" s="11" t="s">
        <v>278</v>
      </c>
      <c r="E9" s="11">
        <v>468</v>
      </c>
      <c r="F9" s="11">
        <v>468</v>
      </c>
      <c r="G9" s="11"/>
      <c r="H9" s="11"/>
      <c r="I9" s="11"/>
      <c r="J9" s="11"/>
      <c r="K9" s="17"/>
      <c r="L9" s="17"/>
      <c r="M9" s="18"/>
      <c r="N9" s="11" t="s">
        <v>66</v>
      </c>
      <c r="O9" s="11" t="s">
        <v>67</v>
      </c>
      <c r="P9" s="11"/>
    </row>
    <row r="10" s="3" customFormat="1" ht="51" customHeight="1" spans="1:16">
      <c r="A10" s="12"/>
      <c r="B10" s="11" t="s">
        <v>282</v>
      </c>
      <c r="C10" s="11" t="s">
        <v>294</v>
      </c>
      <c r="D10" s="11"/>
      <c r="E10" s="11">
        <v>170</v>
      </c>
      <c r="F10" s="11">
        <v>170</v>
      </c>
      <c r="G10" s="11">
        <v>0</v>
      </c>
      <c r="H10" s="11" t="s">
        <v>132</v>
      </c>
      <c r="I10" s="11" t="s">
        <v>32</v>
      </c>
      <c r="J10" s="11">
        <v>1</v>
      </c>
      <c r="K10" s="17">
        <v>3.1</v>
      </c>
      <c r="L10" s="17">
        <v>11.25</v>
      </c>
      <c r="M10" s="18" t="s">
        <v>432</v>
      </c>
      <c r="N10" s="11" t="s">
        <v>296</v>
      </c>
      <c r="O10" s="11" t="s">
        <v>297</v>
      </c>
      <c r="P10" s="11"/>
    </row>
    <row r="11" s="3" customFormat="1" ht="41" customHeight="1" spans="1:16">
      <c r="A11" s="12"/>
      <c r="B11" s="11" t="s">
        <v>282</v>
      </c>
      <c r="C11" s="11" t="s">
        <v>298</v>
      </c>
      <c r="D11" s="11"/>
      <c r="E11" s="11">
        <v>722</v>
      </c>
      <c r="F11" s="11">
        <v>722</v>
      </c>
      <c r="G11" s="11"/>
      <c r="H11" s="11"/>
      <c r="I11" s="11"/>
      <c r="J11" s="11"/>
      <c r="K11" s="17"/>
      <c r="L11" s="17"/>
      <c r="M11" s="18" t="s">
        <v>432</v>
      </c>
      <c r="N11" s="11" t="s">
        <v>296</v>
      </c>
      <c r="O11" s="11" t="s">
        <v>297</v>
      </c>
      <c r="P11" s="11"/>
    </row>
    <row r="12" s="3" customFormat="1" ht="46" customHeight="1" spans="1:16">
      <c r="A12" s="12"/>
      <c r="B12" s="11" t="s">
        <v>282</v>
      </c>
      <c r="C12" s="11" t="s">
        <v>300</v>
      </c>
      <c r="D12" s="11"/>
      <c r="E12" s="11">
        <v>60</v>
      </c>
      <c r="F12" s="11">
        <v>60</v>
      </c>
      <c r="G12" s="11"/>
      <c r="H12" s="11"/>
      <c r="I12" s="11"/>
      <c r="J12" s="11"/>
      <c r="K12" s="17"/>
      <c r="L12" s="17"/>
      <c r="M12" s="18" t="s">
        <v>432</v>
      </c>
      <c r="N12" s="11" t="s">
        <v>304</v>
      </c>
      <c r="O12" s="11" t="s">
        <v>305</v>
      </c>
      <c r="P12" s="11"/>
    </row>
    <row r="13" s="3" customFormat="1" ht="65" customHeight="1" spans="1:16">
      <c r="A13" s="12"/>
      <c r="B13" s="11" t="s">
        <v>249</v>
      </c>
      <c r="C13" s="11"/>
      <c r="D13" s="11" t="s">
        <v>337</v>
      </c>
      <c r="E13" s="11">
        <v>35.86</v>
      </c>
      <c r="F13" s="11">
        <v>35.86</v>
      </c>
      <c r="G13" s="11"/>
      <c r="H13" s="11"/>
      <c r="I13" s="11"/>
      <c r="J13" s="11"/>
      <c r="K13" s="17"/>
      <c r="L13" s="17"/>
      <c r="M13" s="18"/>
      <c r="N13" s="11" t="s">
        <v>92</v>
      </c>
      <c r="O13" s="11" t="s">
        <v>93</v>
      </c>
      <c r="P13" s="11"/>
    </row>
  </sheetData>
  <mergeCells count="13">
    <mergeCell ref="E1:G1"/>
    <mergeCell ref="K1:L1"/>
    <mergeCell ref="A1:A2"/>
    <mergeCell ref="B1:B2"/>
    <mergeCell ref="C1:C2"/>
    <mergeCell ref="D1:D2"/>
    <mergeCell ref="H1:H2"/>
    <mergeCell ref="I1:I2"/>
    <mergeCell ref="J1:J2"/>
    <mergeCell ref="M1:M2"/>
    <mergeCell ref="N1:N2"/>
    <mergeCell ref="O1:O2"/>
    <mergeCell ref="P1:P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Sheet4</vt:lpstr>
      <vt:lpstr>旧</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Nietzsche jünger</cp:lastModifiedBy>
  <dcterms:created xsi:type="dcterms:W3CDTF">2020-09-14T10:30:00Z</dcterms:created>
  <cp:lastPrinted>2020-09-18T09:56:00Z</cp:lastPrinted>
  <dcterms:modified xsi:type="dcterms:W3CDTF">2022-06-20T07:33:01Z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17F66D883A6E415DA2D62FA33D92484C</vt:lpwstr>
  </property>
</Properties>
</file>