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项目资金情况表" sheetId="1" r:id="rId1"/>
  </sheets>
  <definedNames>
    <definedName name="_xlnm.Print_Titles" localSheetId="0">'项目资金情况表'!$1:$5</definedName>
  </definedNames>
  <calcPr fullCalcOnLoad="1"/>
</workbook>
</file>

<file path=xl/sharedStrings.xml><?xml version="1.0" encoding="utf-8"?>
<sst xmlns="http://schemas.openxmlformats.org/spreadsheetml/2006/main" count="42" uniqueCount="38">
  <si>
    <t>附件3：</t>
  </si>
  <si>
    <t>山西省一事一议财政奖补美丽乡村建设试点项目资金情况表</t>
  </si>
  <si>
    <t>填报单位：方山县</t>
  </si>
  <si>
    <t xml:space="preserve">          单位：万元、人</t>
  </si>
  <si>
    <t>项目名称</t>
  </si>
  <si>
    <t>合计</t>
  </si>
  <si>
    <t>项目投资及资金来源</t>
  </si>
  <si>
    <t>整合财政资金投入</t>
  </si>
  <si>
    <t>引导社会资金投入</t>
  </si>
  <si>
    <t>受益人口</t>
  </si>
  <si>
    <t>小计</t>
  </si>
  <si>
    <t>上级奖补资金</t>
  </si>
  <si>
    <t>市级财政配套</t>
  </si>
  <si>
    <t>县级财政配套</t>
  </si>
  <si>
    <t>社会捐赠</t>
  </si>
  <si>
    <t>村民筹资筹劳</t>
  </si>
  <si>
    <t>其他</t>
  </si>
  <si>
    <t>潘家坂村道路整修</t>
  </si>
  <si>
    <t>潘家坂村戏台建设</t>
  </si>
  <si>
    <t>潘家坂村活动广场整修</t>
  </si>
  <si>
    <t>潘家坂村新建树池</t>
  </si>
  <si>
    <t>潘家坂村活动广场绿化</t>
  </si>
  <si>
    <t>潘家坂村活动广场亮化</t>
  </si>
  <si>
    <t>潘家坂村公厕建设</t>
  </si>
  <si>
    <t>潘家坂村边坡治理</t>
  </si>
  <si>
    <t>潘家坂村排洪渠边坡防护</t>
  </si>
  <si>
    <t>古贤村文化广场整修</t>
  </si>
  <si>
    <t>古贤村阵地建设</t>
  </si>
  <si>
    <t>古贤村文化广场亮化</t>
  </si>
  <si>
    <t>古贤村新建水塔</t>
  </si>
  <si>
    <t>古贤村新建蓄水池</t>
  </si>
  <si>
    <t>古贤村窑洞建筑改造</t>
  </si>
  <si>
    <t>车道崖村村庄亮化</t>
  </si>
  <si>
    <t>车道崖村主路雨污分流改造及配套工程</t>
  </si>
  <si>
    <t>车道崖村支路雨污分流改造工程</t>
  </si>
  <si>
    <t>车道崖村居民点道路硬化</t>
  </si>
  <si>
    <t>车道崖村产业路硬化</t>
  </si>
  <si>
    <t>备注：1.项目投资及资金来源填列各级美丽乡村建设财政奖补资金支持建设的项目的资金投入情况。
     2.整合财政资金投入填列使用其它财政资金建设的项目资金投入情况。
     3.引导社会资金投入填列项目规划区内除各级财政投入外利用各种社会资金建设的各类项目。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</si>
</sst>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s>
  <fonts count="53">
    <font>
      <sz val="12"/>
      <name val="宋体"/>
      <family val="0"/>
    </font>
    <font>
      <sz val="11"/>
      <name val="宋体"/>
      <family val="0"/>
    </font>
    <font>
      <sz val="10"/>
      <name val="宋体"/>
      <family val="0"/>
    </font>
    <font>
      <sz val="12"/>
      <name val="黑体"/>
      <family val="3"/>
    </font>
    <font>
      <sz val="18"/>
      <name val="方正小标宋简体"/>
      <family val="0"/>
    </font>
    <font>
      <b/>
      <sz val="10"/>
      <name val="宋体"/>
      <family val="0"/>
    </font>
    <font>
      <sz val="10"/>
      <color indexed="8"/>
      <name val="宋体"/>
      <family val="0"/>
    </font>
    <font>
      <b/>
      <sz val="10"/>
      <color indexed="8"/>
      <name val="宋体"/>
      <family val="0"/>
    </font>
    <font>
      <sz val="11"/>
      <color indexed="16"/>
      <name val="宋体"/>
      <family val="0"/>
    </font>
    <font>
      <sz val="11"/>
      <color indexed="8"/>
      <name val="宋体"/>
      <family val="0"/>
    </font>
    <font>
      <sz val="11"/>
      <color indexed="53"/>
      <name val="宋体"/>
      <family val="0"/>
    </font>
    <font>
      <sz val="11"/>
      <color indexed="9"/>
      <name val="宋体"/>
      <family val="0"/>
    </font>
    <font>
      <sz val="11"/>
      <color indexed="62"/>
      <name val="宋体"/>
      <family val="0"/>
    </font>
    <font>
      <sz val="11"/>
      <color indexed="10"/>
      <name val="宋体"/>
      <family val="0"/>
    </font>
    <font>
      <b/>
      <sz val="11"/>
      <color indexed="54"/>
      <name val="宋体"/>
      <family val="0"/>
    </font>
    <font>
      <b/>
      <sz val="11"/>
      <color indexed="63"/>
      <name val="宋体"/>
      <family val="0"/>
    </font>
    <font>
      <u val="single"/>
      <sz val="11"/>
      <color indexed="12"/>
      <name val="宋体"/>
      <family val="0"/>
    </font>
    <font>
      <u val="single"/>
      <sz val="11"/>
      <color indexed="20"/>
      <name val="宋体"/>
      <family val="0"/>
    </font>
    <font>
      <b/>
      <sz val="18"/>
      <color indexed="54"/>
      <name val="宋体"/>
      <family val="0"/>
    </font>
    <font>
      <i/>
      <sz val="11"/>
      <color indexed="23"/>
      <name val="宋体"/>
      <family val="0"/>
    </font>
    <font>
      <b/>
      <sz val="15"/>
      <color indexed="54"/>
      <name val="宋体"/>
      <family val="0"/>
    </font>
    <font>
      <b/>
      <sz val="11"/>
      <color indexed="9"/>
      <name val="宋体"/>
      <family val="0"/>
    </font>
    <font>
      <b/>
      <sz val="13"/>
      <color indexed="54"/>
      <name val="宋体"/>
      <family val="0"/>
    </font>
    <font>
      <b/>
      <sz val="11"/>
      <color indexed="53"/>
      <name val="宋体"/>
      <family val="0"/>
    </font>
    <font>
      <sz val="11"/>
      <color indexed="19"/>
      <name val="宋体"/>
      <family val="0"/>
    </font>
    <font>
      <b/>
      <sz val="11"/>
      <color indexed="8"/>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Light"/>
      <family val="0"/>
    </font>
    <font>
      <b/>
      <sz val="10"/>
      <color theme="1"/>
      <name val="Calibri Light"/>
      <family val="0"/>
    </font>
    <font>
      <sz val="10"/>
      <name val="Calibri Light"/>
      <family val="0"/>
    </font>
    <font>
      <sz val="10"/>
      <color theme="1"/>
      <name val="宋体"/>
      <family val="0"/>
    </font>
    <font>
      <sz val="10"/>
      <color theme="1"/>
      <name val="Calibri"/>
      <family val="0"/>
    </font>
    <font>
      <b/>
      <sz val="10"/>
      <name val="Calibri Light"/>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4">
    <xf numFmtId="0" fontId="0" fillId="0" borderId="0" xfId="0"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ill="1" applyAlignment="1">
      <alignment vertical="center" wrapText="1"/>
    </xf>
    <xf numFmtId="0" fontId="2" fillId="0" borderId="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9" fillId="0" borderId="12" xfId="0"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176" fontId="51" fillId="0" borderId="10" xfId="0" applyNumberFormat="1" applyFont="1" applyFill="1" applyBorder="1" applyAlignment="1">
      <alignment horizontal="center" vertical="center"/>
    </xf>
    <xf numFmtId="176" fontId="2" fillId="0" borderId="10" xfId="0" applyNumberFormat="1"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0" fillId="0" borderId="0" xfId="0" applyFill="1" applyBorder="1" applyAlignment="1">
      <alignment vertical="center" wrapText="1"/>
    </xf>
    <xf numFmtId="0" fontId="2" fillId="0" borderId="0" xfId="0" applyFont="1" applyFill="1" applyBorder="1" applyAlignment="1">
      <alignment horizontal="center" vertical="center" wrapText="1"/>
    </xf>
    <xf numFmtId="0" fontId="2" fillId="0" borderId="0" xfId="0" applyFont="1" applyFill="1" applyAlignment="1">
      <alignment vertical="center" wrapText="1"/>
    </xf>
    <xf numFmtId="177" fontId="47" fillId="0" borderId="10" xfId="0" applyNumberFormat="1" applyFont="1" applyFill="1" applyBorder="1" applyAlignment="1">
      <alignment horizontal="center" vertical="center" wrapText="1"/>
    </xf>
    <xf numFmtId="177" fontId="5" fillId="0" borderId="10" xfId="0" applyNumberFormat="1" applyFont="1" applyFill="1" applyBorder="1" applyAlignment="1">
      <alignment horizontal="center" vertical="center" wrapText="1"/>
    </xf>
    <xf numFmtId="177" fontId="49" fillId="0" borderId="10" xfId="0" applyNumberFormat="1" applyFont="1" applyFill="1" applyBorder="1" applyAlignment="1">
      <alignment horizontal="center" vertical="center" wrapText="1"/>
    </xf>
    <xf numFmtId="177" fontId="2" fillId="0" borderId="10" xfId="0" applyNumberFormat="1"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5"/>
  <sheetViews>
    <sheetView tabSelected="1" zoomScale="115" zoomScaleNormal="115" zoomScaleSheetLayoutView="100" workbookViewId="0" topLeftCell="A1">
      <pane ySplit="5" topLeftCell="A6" activePane="bottomLeft" state="frozen"/>
      <selection pane="bottomLeft" activeCell="O9" sqref="O9"/>
    </sheetView>
  </sheetViews>
  <sheetFormatPr defaultColWidth="9.00390625" defaultRowHeight="14.25"/>
  <cols>
    <col min="1" max="1" width="20.50390625" style="3" customWidth="1"/>
    <col min="2" max="2" width="11.875" style="3" customWidth="1"/>
    <col min="3" max="3" width="11.25390625" style="3" customWidth="1"/>
    <col min="4" max="4" width="11.625" style="3" customWidth="1"/>
    <col min="5" max="5" width="8.625" style="3" customWidth="1"/>
    <col min="6" max="6" width="8.75390625" style="3" customWidth="1"/>
    <col min="7" max="7" width="7.125" style="3" customWidth="1"/>
    <col min="8" max="8" width="9.25390625" style="3" customWidth="1"/>
    <col min="9" max="9" width="7.875" style="3" customWidth="1"/>
    <col min="10" max="10" width="10.875" style="3" customWidth="1"/>
    <col min="11" max="11" width="9.00390625" style="3" customWidth="1"/>
    <col min="12" max="12" width="7.00390625" style="3" customWidth="1"/>
    <col min="13" max="16384" width="9.00390625" style="3" customWidth="1"/>
  </cols>
  <sheetData>
    <row r="1" spans="1:2" ht="14.25">
      <c r="A1" s="4" t="s">
        <v>0</v>
      </c>
      <c r="B1" s="4"/>
    </row>
    <row r="2" spans="1:13" ht="25.5" customHeight="1">
      <c r="A2" s="5" t="s">
        <v>1</v>
      </c>
      <c r="B2" s="5"/>
      <c r="C2" s="5"/>
      <c r="D2" s="5"/>
      <c r="E2" s="5"/>
      <c r="F2" s="5"/>
      <c r="G2" s="5"/>
      <c r="H2" s="5"/>
      <c r="I2" s="5"/>
      <c r="J2" s="5"/>
      <c r="K2" s="5"/>
      <c r="L2" s="5"/>
      <c r="M2" s="8"/>
    </row>
    <row r="3" spans="1:13" ht="15" customHeight="1">
      <c r="A3" s="6" t="s">
        <v>2</v>
      </c>
      <c r="B3" s="7"/>
      <c r="C3" s="7"/>
      <c r="D3" s="7"/>
      <c r="E3" s="7"/>
      <c r="F3" s="7"/>
      <c r="G3" s="8"/>
      <c r="H3" s="9" t="s">
        <v>3</v>
      </c>
      <c r="I3" s="28"/>
      <c r="J3" s="28"/>
      <c r="K3" s="28"/>
      <c r="L3" s="28"/>
      <c r="M3" s="8"/>
    </row>
    <row r="4" spans="1:13" s="1" customFormat="1" ht="21.75" customHeight="1">
      <c r="A4" s="10" t="s">
        <v>4</v>
      </c>
      <c r="B4" s="11" t="s">
        <v>5</v>
      </c>
      <c r="C4" s="10" t="s">
        <v>6</v>
      </c>
      <c r="D4" s="10"/>
      <c r="E4" s="10"/>
      <c r="F4" s="10"/>
      <c r="G4" s="10"/>
      <c r="H4" s="10"/>
      <c r="I4" s="10"/>
      <c r="J4" s="11" t="s">
        <v>7</v>
      </c>
      <c r="K4" s="11" t="s">
        <v>8</v>
      </c>
      <c r="L4" s="10" t="s">
        <v>9</v>
      </c>
      <c r="M4" s="29"/>
    </row>
    <row r="5" spans="1:13" s="1" customFormat="1" ht="27" customHeight="1">
      <c r="A5" s="10"/>
      <c r="B5" s="12"/>
      <c r="C5" s="10" t="s">
        <v>10</v>
      </c>
      <c r="D5" s="10" t="s">
        <v>11</v>
      </c>
      <c r="E5" s="10" t="s">
        <v>12</v>
      </c>
      <c r="F5" s="10" t="s">
        <v>13</v>
      </c>
      <c r="G5" s="10" t="s">
        <v>14</v>
      </c>
      <c r="H5" s="10" t="s">
        <v>15</v>
      </c>
      <c r="I5" s="10" t="s">
        <v>16</v>
      </c>
      <c r="J5" s="12"/>
      <c r="K5" s="12"/>
      <c r="L5" s="10"/>
      <c r="M5" s="29"/>
    </row>
    <row r="6" spans="1:13" s="1" customFormat="1" ht="22.5" customHeight="1">
      <c r="A6" s="13" t="s">
        <v>17</v>
      </c>
      <c r="B6" s="14">
        <f>15050*270/10000</f>
        <v>406.35</v>
      </c>
      <c r="C6" s="14">
        <f aca="true" t="shared" si="0" ref="C6:C15">SUM(D6:I6)</f>
        <v>0</v>
      </c>
      <c r="D6" s="14">
        <v>0</v>
      </c>
      <c r="E6" s="14">
        <v>0</v>
      </c>
      <c r="F6" s="14">
        <v>0</v>
      </c>
      <c r="G6" s="14">
        <v>0</v>
      </c>
      <c r="H6" s="14">
        <v>0</v>
      </c>
      <c r="I6" s="14">
        <v>0</v>
      </c>
      <c r="J6" s="14">
        <v>406.35</v>
      </c>
      <c r="K6" s="14">
        <v>0</v>
      </c>
      <c r="L6" s="30">
        <v>1750</v>
      </c>
      <c r="M6" s="29"/>
    </row>
    <row r="7" spans="1:12" s="1" customFormat="1" ht="22.5" customHeight="1">
      <c r="A7" s="13" t="s">
        <v>18</v>
      </c>
      <c r="B7" s="14">
        <f>280*800/10000</f>
        <v>22.4</v>
      </c>
      <c r="C7" s="14">
        <f t="shared" si="0"/>
        <v>0</v>
      </c>
      <c r="D7" s="14">
        <v>0</v>
      </c>
      <c r="E7" s="14">
        <v>0</v>
      </c>
      <c r="F7" s="14">
        <v>0</v>
      </c>
      <c r="G7" s="14">
        <v>0</v>
      </c>
      <c r="H7" s="14">
        <v>0</v>
      </c>
      <c r="I7" s="14">
        <v>0</v>
      </c>
      <c r="J7" s="14">
        <v>0</v>
      </c>
      <c r="K7" s="14">
        <v>22.4</v>
      </c>
      <c r="L7" s="30">
        <v>1750</v>
      </c>
    </row>
    <row r="8" spans="1:12" s="1" customFormat="1" ht="22.5" customHeight="1">
      <c r="A8" s="13" t="s">
        <v>19</v>
      </c>
      <c r="B8" s="14">
        <f>9313*80/10000</f>
        <v>74.504</v>
      </c>
      <c r="C8" s="14">
        <f t="shared" si="0"/>
        <v>74.504</v>
      </c>
      <c r="D8" s="14">
        <v>70.129</v>
      </c>
      <c r="E8" s="14">
        <v>0</v>
      </c>
      <c r="F8" s="14">
        <v>0</v>
      </c>
      <c r="G8" s="14">
        <v>0</v>
      </c>
      <c r="H8" s="14">
        <v>4.375</v>
      </c>
      <c r="I8" s="14">
        <v>0</v>
      </c>
      <c r="J8" s="14">
        <v>0</v>
      </c>
      <c r="K8" s="14">
        <v>0</v>
      </c>
      <c r="L8" s="30">
        <v>1750</v>
      </c>
    </row>
    <row r="9" spans="1:12" s="1" customFormat="1" ht="22.5" customHeight="1">
      <c r="A9" s="13" t="s">
        <v>20</v>
      </c>
      <c r="B9" s="14">
        <f>62*800/10000</f>
        <v>4.96</v>
      </c>
      <c r="C9" s="14">
        <f t="shared" si="0"/>
        <v>4.96</v>
      </c>
      <c r="D9" s="14">
        <v>4.96</v>
      </c>
      <c r="E9" s="14">
        <v>0</v>
      </c>
      <c r="F9" s="14">
        <v>0</v>
      </c>
      <c r="G9" s="14">
        <v>0</v>
      </c>
      <c r="H9" s="14">
        <v>0</v>
      </c>
      <c r="I9" s="14">
        <v>0</v>
      </c>
      <c r="J9" s="14">
        <v>0</v>
      </c>
      <c r="K9" s="14">
        <v>0</v>
      </c>
      <c r="L9" s="30">
        <v>1750</v>
      </c>
    </row>
    <row r="10" spans="1:12" s="1" customFormat="1" ht="22.5" customHeight="1">
      <c r="A10" s="13" t="s">
        <v>21</v>
      </c>
      <c r="B10" s="14">
        <f>42*900/10000</f>
        <v>3.78</v>
      </c>
      <c r="C10" s="14">
        <f t="shared" si="0"/>
        <v>3.78</v>
      </c>
      <c r="D10" s="14">
        <v>3.78</v>
      </c>
      <c r="E10" s="14">
        <v>0</v>
      </c>
      <c r="F10" s="14">
        <v>0</v>
      </c>
      <c r="G10" s="14">
        <v>0</v>
      </c>
      <c r="H10" s="14">
        <v>0</v>
      </c>
      <c r="I10" s="14">
        <v>0</v>
      </c>
      <c r="J10" s="14">
        <v>0</v>
      </c>
      <c r="K10" s="14">
        <v>0</v>
      </c>
      <c r="L10" s="30">
        <v>1750</v>
      </c>
    </row>
    <row r="11" spans="1:12" s="1" customFormat="1" ht="22.5" customHeight="1">
      <c r="A11" s="13" t="s">
        <v>22</v>
      </c>
      <c r="B11" s="14">
        <f>11*3000/10000</f>
        <v>3.3</v>
      </c>
      <c r="C11" s="14">
        <f t="shared" si="0"/>
        <v>3.3</v>
      </c>
      <c r="D11" s="14">
        <v>3.3</v>
      </c>
      <c r="E11" s="14">
        <v>0</v>
      </c>
      <c r="F11" s="14">
        <v>0</v>
      </c>
      <c r="G11" s="14">
        <v>0</v>
      </c>
      <c r="H11" s="14">
        <v>0</v>
      </c>
      <c r="I11" s="14">
        <v>0</v>
      </c>
      <c r="J11" s="14">
        <v>0</v>
      </c>
      <c r="K11" s="14">
        <v>0</v>
      </c>
      <c r="L11" s="30">
        <v>1750</v>
      </c>
    </row>
    <row r="12" spans="1:12" s="1" customFormat="1" ht="22.5" customHeight="1">
      <c r="A12" s="13"/>
      <c r="B12" s="14">
        <v>2.2</v>
      </c>
      <c r="C12" s="14">
        <f t="shared" si="0"/>
        <v>2.2</v>
      </c>
      <c r="D12" s="14">
        <v>2.2</v>
      </c>
      <c r="E12" s="14">
        <v>0</v>
      </c>
      <c r="F12" s="14">
        <v>0</v>
      </c>
      <c r="G12" s="14">
        <v>0</v>
      </c>
      <c r="H12" s="14">
        <v>0</v>
      </c>
      <c r="I12" s="14">
        <v>0</v>
      </c>
      <c r="J12" s="14">
        <v>0</v>
      </c>
      <c r="K12" s="14">
        <v>0</v>
      </c>
      <c r="L12" s="30">
        <v>1750</v>
      </c>
    </row>
    <row r="13" spans="1:12" s="1" customFormat="1" ht="22.5" customHeight="1">
      <c r="A13" s="13" t="s">
        <v>23</v>
      </c>
      <c r="B13" s="14">
        <f>70*4000/10000</f>
        <v>28</v>
      </c>
      <c r="C13" s="14">
        <f t="shared" si="0"/>
        <v>28</v>
      </c>
      <c r="D13" s="14">
        <v>28</v>
      </c>
      <c r="E13" s="14">
        <v>0</v>
      </c>
      <c r="F13" s="14">
        <v>0</v>
      </c>
      <c r="G13" s="14">
        <v>0</v>
      </c>
      <c r="H13" s="14">
        <v>0</v>
      </c>
      <c r="I13" s="14">
        <v>0</v>
      </c>
      <c r="J13" s="14">
        <v>0</v>
      </c>
      <c r="K13" s="14">
        <v>0</v>
      </c>
      <c r="L13" s="30">
        <v>1750</v>
      </c>
    </row>
    <row r="14" spans="1:12" s="1" customFormat="1" ht="22.5" customHeight="1">
      <c r="A14" s="13" t="s">
        <v>24</v>
      </c>
      <c r="B14" s="14">
        <f>2471*550/10000</f>
        <v>135.905</v>
      </c>
      <c r="C14" s="14">
        <f t="shared" si="0"/>
        <v>135.905</v>
      </c>
      <c r="D14" s="14">
        <v>135.905</v>
      </c>
      <c r="E14" s="14">
        <v>0</v>
      </c>
      <c r="F14" s="14">
        <v>0</v>
      </c>
      <c r="G14" s="14">
        <v>0</v>
      </c>
      <c r="H14" s="14">
        <v>0</v>
      </c>
      <c r="I14" s="14">
        <v>0</v>
      </c>
      <c r="J14" s="14">
        <v>0</v>
      </c>
      <c r="K14" s="14">
        <v>0</v>
      </c>
      <c r="L14" s="30">
        <v>1750</v>
      </c>
    </row>
    <row r="15" spans="1:12" s="1" customFormat="1" ht="22.5" customHeight="1">
      <c r="A15" s="13" t="s">
        <v>25</v>
      </c>
      <c r="B15" s="14">
        <f>2304*550/10000</f>
        <v>126.72</v>
      </c>
      <c r="C15" s="14">
        <f t="shared" si="0"/>
        <v>126.72</v>
      </c>
      <c r="D15" s="14">
        <v>126.72</v>
      </c>
      <c r="E15" s="14">
        <v>0</v>
      </c>
      <c r="F15" s="14">
        <v>0</v>
      </c>
      <c r="G15" s="14">
        <v>0</v>
      </c>
      <c r="H15" s="14">
        <v>0</v>
      </c>
      <c r="I15" s="14">
        <v>0</v>
      </c>
      <c r="J15" s="14">
        <v>0</v>
      </c>
      <c r="K15" s="14">
        <v>0</v>
      </c>
      <c r="L15" s="30">
        <v>1750</v>
      </c>
    </row>
    <row r="16" spans="1:12" s="1" customFormat="1" ht="22.5" customHeight="1">
      <c r="A16" s="15" t="s">
        <v>10</v>
      </c>
      <c r="B16" s="16">
        <f>SUM(D16:K16)</f>
        <v>808.119</v>
      </c>
      <c r="C16" s="16">
        <f aca="true" t="shared" si="1" ref="C16:K16">SUM(C6:C15)</f>
        <v>379.369</v>
      </c>
      <c r="D16" s="16">
        <f t="shared" si="1"/>
        <v>374.994</v>
      </c>
      <c r="E16" s="16">
        <f t="shared" si="1"/>
        <v>0</v>
      </c>
      <c r="F16" s="16">
        <f t="shared" si="1"/>
        <v>0</v>
      </c>
      <c r="G16" s="16">
        <f t="shared" si="1"/>
        <v>0</v>
      </c>
      <c r="H16" s="16">
        <f t="shared" si="1"/>
        <v>4.375</v>
      </c>
      <c r="I16" s="16">
        <f t="shared" si="1"/>
        <v>0</v>
      </c>
      <c r="J16" s="16">
        <f t="shared" si="1"/>
        <v>406.35</v>
      </c>
      <c r="K16" s="16">
        <f t="shared" si="1"/>
        <v>22.4</v>
      </c>
      <c r="L16" s="31">
        <v>1750</v>
      </c>
    </row>
    <row r="17" spans="1:12" s="1" customFormat="1" ht="22.5" customHeight="1">
      <c r="A17" s="13" t="s">
        <v>26</v>
      </c>
      <c r="B17" s="14">
        <v>39.2</v>
      </c>
      <c r="C17" s="14">
        <v>39.2</v>
      </c>
      <c r="D17" s="14">
        <v>36.92</v>
      </c>
      <c r="E17" s="14">
        <v>0</v>
      </c>
      <c r="F17" s="14">
        <v>0</v>
      </c>
      <c r="G17" s="14">
        <v>0</v>
      </c>
      <c r="H17" s="14">
        <v>2.28</v>
      </c>
      <c r="I17" s="14">
        <v>0</v>
      </c>
      <c r="J17" s="14">
        <v>0</v>
      </c>
      <c r="K17" s="14">
        <v>0</v>
      </c>
      <c r="L17" s="30">
        <v>920</v>
      </c>
    </row>
    <row r="18" spans="1:12" s="1" customFormat="1" ht="22.5" customHeight="1">
      <c r="A18" s="13" t="s">
        <v>27</v>
      </c>
      <c r="B18" s="14">
        <v>50</v>
      </c>
      <c r="C18" s="14">
        <f>SUM(D18:I18)</f>
        <v>0</v>
      </c>
      <c r="D18" s="14">
        <v>0</v>
      </c>
      <c r="E18" s="14">
        <v>0</v>
      </c>
      <c r="F18" s="14">
        <v>0</v>
      </c>
      <c r="G18" s="14">
        <v>0</v>
      </c>
      <c r="H18" s="14">
        <v>0</v>
      </c>
      <c r="I18" s="14">
        <v>0</v>
      </c>
      <c r="J18" s="14">
        <v>50</v>
      </c>
      <c r="K18" s="14">
        <v>0</v>
      </c>
      <c r="L18" s="30">
        <v>920</v>
      </c>
    </row>
    <row r="19" spans="1:12" s="1" customFormat="1" ht="22.5" customHeight="1">
      <c r="A19" s="17" t="s">
        <v>28</v>
      </c>
      <c r="B19" s="14">
        <f>7*3000/10000</f>
        <v>2.1</v>
      </c>
      <c r="C19" s="14">
        <f>SUM(D19:I19)</f>
        <v>2.1</v>
      </c>
      <c r="D19" s="14">
        <v>2.1</v>
      </c>
      <c r="E19" s="14">
        <v>0</v>
      </c>
      <c r="F19" s="14">
        <v>0</v>
      </c>
      <c r="G19" s="14">
        <v>0</v>
      </c>
      <c r="H19" s="14">
        <v>0</v>
      </c>
      <c r="I19" s="14">
        <v>0</v>
      </c>
      <c r="J19" s="14">
        <v>0</v>
      </c>
      <c r="K19" s="14">
        <v>0</v>
      </c>
      <c r="L19" s="30">
        <v>920</v>
      </c>
    </row>
    <row r="20" spans="1:12" s="1" customFormat="1" ht="22.5" customHeight="1">
      <c r="A20" s="18"/>
      <c r="B20" s="14">
        <f>1*2.2</f>
        <v>2.2</v>
      </c>
      <c r="C20" s="14">
        <f>SUM(D20:I20)</f>
        <v>2.2</v>
      </c>
      <c r="D20" s="14">
        <v>2.2</v>
      </c>
      <c r="E20" s="14">
        <v>0</v>
      </c>
      <c r="F20" s="14">
        <v>0</v>
      </c>
      <c r="G20" s="14">
        <v>0</v>
      </c>
      <c r="H20" s="14">
        <v>0</v>
      </c>
      <c r="I20" s="14">
        <v>0</v>
      </c>
      <c r="J20" s="14">
        <v>0</v>
      </c>
      <c r="K20" s="14">
        <v>0</v>
      </c>
      <c r="L20" s="30">
        <v>920</v>
      </c>
    </row>
    <row r="21" spans="1:12" s="2" customFormat="1" ht="22.5" customHeight="1">
      <c r="A21" s="19" t="s">
        <v>29</v>
      </c>
      <c r="B21" s="20">
        <v>50</v>
      </c>
      <c r="C21" s="20">
        <v>0</v>
      </c>
      <c r="D21" s="20">
        <v>0</v>
      </c>
      <c r="E21" s="20">
        <v>0</v>
      </c>
      <c r="F21" s="20">
        <v>0</v>
      </c>
      <c r="G21" s="20">
        <v>0</v>
      </c>
      <c r="H21" s="20">
        <v>0</v>
      </c>
      <c r="I21" s="20">
        <v>0</v>
      </c>
      <c r="J21" s="20">
        <v>50</v>
      </c>
      <c r="K21" s="20">
        <v>0</v>
      </c>
      <c r="L21" s="32">
        <v>920</v>
      </c>
    </row>
    <row r="22" spans="1:12" s="2" customFormat="1" ht="22.5" customHeight="1">
      <c r="A22" s="19" t="s">
        <v>30</v>
      </c>
      <c r="B22" s="20">
        <v>82</v>
      </c>
      <c r="C22" s="20">
        <v>0</v>
      </c>
      <c r="D22" s="20">
        <v>0</v>
      </c>
      <c r="E22" s="20">
        <v>0</v>
      </c>
      <c r="F22" s="20">
        <v>0</v>
      </c>
      <c r="G22" s="20">
        <v>0</v>
      </c>
      <c r="H22" s="20">
        <v>0</v>
      </c>
      <c r="I22" s="20">
        <v>0</v>
      </c>
      <c r="J22" s="20">
        <v>82</v>
      </c>
      <c r="K22" s="20">
        <v>0</v>
      </c>
      <c r="L22" s="32">
        <v>920</v>
      </c>
    </row>
    <row r="23" spans="1:12" s="1" customFormat="1" ht="22.5" customHeight="1">
      <c r="A23" s="13" t="s">
        <v>31</v>
      </c>
      <c r="B23" s="14">
        <v>375.84</v>
      </c>
      <c r="C23" s="14">
        <v>375.84</v>
      </c>
      <c r="D23" s="14">
        <v>375.84</v>
      </c>
      <c r="E23" s="14">
        <v>0</v>
      </c>
      <c r="F23" s="14">
        <v>0</v>
      </c>
      <c r="G23" s="14">
        <v>0</v>
      </c>
      <c r="H23" s="14">
        <v>0</v>
      </c>
      <c r="I23" s="14">
        <v>0</v>
      </c>
      <c r="J23" s="14">
        <v>0</v>
      </c>
      <c r="K23" s="14">
        <v>0</v>
      </c>
      <c r="L23" s="30">
        <v>920</v>
      </c>
    </row>
    <row r="24" spans="1:12" s="1" customFormat="1" ht="22.5" customHeight="1">
      <c r="A24" s="15" t="s">
        <v>10</v>
      </c>
      <c r="B24" s="16">
        <f>SUM(D24:K24)</f>
        <v>601.3399999999999</v>
      </c>
      <c r="C24" s="16">
        <f aca="true" t="shared" si="2" ref="C24:K24">SUM(C17:C23)</f>
        <v>419.34</v>
      </c>
      <c r="D24" s="16">
        <f t="shared" si="2"/>
        <v>417.06</v>
      </c>
      <c r="E24" s="16">
        <f t="shared" si="2"/>
        <v>0</v>
      </c>
      <c r="F24" s="16">
        <f t="shared" si="2"/>
        <v>0</v>
      </c>
      <c r="G24" s="16">
        <f t="shared" si="2"/>
        <v>0</v>
      </c>
      <c r="H24" s="16">
        <f t="shared" si="2"/>
        <v>2.28</v>
      </c>
      <c r="I24" s="16">
        <f t="shared" si="2"/>
        <v>0</v>
      </c>
      <c r="J24" s="16">
        <f t="shared" si="2"/>
        <v>182</v>
      </c>
      <c r="K24" s="16">
        <f t="shared" si="2"/>
        <v>0</v>
      </c>
      <c r="L24" s="31">
        <v>920</v>
      </c>
    </row>
    <row r="25" spans="1:12" s="1" customFormat="1" ht="22.5" customHeight="1">
      <c r="A25" s="21" t="s">
        <v>32</v>
      </c>
      <c r="B25" s="22">
        <f>48*3000/10000</f>
        <v>14.4</v>
      </c>
      <c r="C25" s="23">
        <f>SUM(D25:I25)</f>
        <v>14.4</v>
      </c>
      <c r="D25" s="23">
        <v>14.4</v>
      </c>
      <c r="E25" s="23">
        <v>0</v>
      </c>
      <c r="F25" s="23">
        <v>0</v>
      </c>
      <c r="G25" s="23">
        <v>0</v>
      </c>
      <c r="H25" s="23">
        <v>0</v>
      </c>
      <c r="I25" s="23">
        <v>0</v>
      </c>
      <c r="J25" s="23">
        <v>0</v>
      </c>
      <c r="K25" s="23">
        <v>0</v>
      </c>
      <c r="L25" s="33">
        <v>3020</v>
      </c>
    </row>
    <row r="26" spans="1:12" s="1" customFormat="1" ht="27.75" customHeight="1">
      <c r="A26" s="21" t="s">
        <v>33</v>
      </c>
      <c r="B26" s="22">
        <f>1790*2600/10000</f>
        <v>465.4</v>
      </c>
      <c r="C26" s="23">
        <f>SUM(D26:I26)</f>
        <v>0</v>
      </c>
      <c r="D26" s="23">
        <v>0</v>
      </c>
      <c r="E26" s="23">
        <v>0</v>
      </c>
      <c r="F26" s="23">
        <v>0</v>
      </c>
      <c r="G26" s="23">
        <v>0</v>
      </c>
      <c r="H26" s="23">
        <v>0</v>
      </c>
      <c r="I26" s="23">
        <v>0</v>
      </c>
      <c r="J26" s="23">
        <v>465.4</v>
      </c>
      <c r="K26" s="23">
        <v>0</v>
      </c>
      <c r="L26" s="33">
        <v>3020</v>
      </c>
    </row>
    <row r="27" spans="1:12" s="1" customFormat="1" ht="27.75" customHeight="1">
      <c r="A27" s="21" t="s">
        <v>34</v>
      </c>
      <c r="B27" s="22">
        <f>550*1400/10000</f>
        <v>77</v>
      </c>
      <c r="C27" s="23">
        <f>SUM(D27:I27)</f>
        <v>77</v>
      </c>
      <c r="D27" s="23">
        <v>77</v>
      </c>
      <c r="E27" s="23">
        <v>0</v>
      </c>
      <c r="F27" s="23">
        <v>0</v>
      </c>
      <c r="G27" s="23">
        <v>0</v>
      </c>
      <c r="H27" s="23">
        <v>0</v>
      </c>
      <c r="I27" s="23">
        <v>0</v>
      </c>
      <c r="J27" s="23">
        <v>0</v>
      </c>
      <c r="K27" s="23">
        <v>0</v>
      </c>
      <c r="L27" s="33">
        <v>3020</v>
      </c>
    </row>
    <row r="28" spans="1:12" s="1" customFormat="1" ht="22.5" customHeight="1">
      <c r="A28" s="21" t="s">
        <v>35</v>
      </c>
      <c r="B28" s="22">
        <f>2800*220/10000</f>
        <v>61.6</v>
      </c>
      <c r="C28" s="23">
        <f>SUM(D28:I28)</f>
        <v>61.6</v>
      </c>
      <c r="D28" s="23">
        <v>56.46</v>
      </c>
      <c r="E28" s="23">
        <v>0</v>
      </c>
      <c r="F28" s="23">
        <v>0</v>
      </c>
      <c r="G28" s="23">
        <v>0</v>
      </c>
      <c r="H28" s="23">
        <v>5.14</v>
      </c>
      <c r="I28" s="23">
        <v>0</v>
      </c>
      <c r="J28" s="23">
        <v>0</v>
      </c>
      <c r="K28" s="23">
        <v>0</v>
      </c>
      <c r="L28" s="33">
        <v>3020</v>
      </c>
    </row>
    <row r="29" spans="1:12" s="1" customFormat="1" ht="22.5" customHeight="1">
      <c r="A29" s="21" t="s">
        <v>36</v>
      </c>
      <c r="B29" s="22">
        <f>3998*160/10000</f>
        <v>63.968</v>
      </c>
      <c r="C29" s="23">
        <f>SUM(D29:I29)</f>
        <v>63.967999999999996</v>
      </c>
      <c r="D29" s="23">
        <v>60.086</v>
      </c>
      <c r="E29" s="23">
        <v>0</v>
      </c>
      <c r="F29" s="23">
        <v>0</v>
      </c>
      <c r="G29" s="23">
        <v>0</v>
      </c>
      <c r="H29" s="23">
        <v>3.882</v>
      </c>
      <c r="I29" s="23">
        <v>0</v>
      </c>
      <c r="J29" s="23">
        <v>0</v>
      </c>
      <c r="K29" s="23">
        <v>0</v>
      </c>
      <c r="L29" s="33">
        <v>3020</v>
      </c>
    </row>
    <row r="30" spans="1:12" s="1" customFormat="1" ht="22.5" customHeight="1">
      <c r="A30" s="24" t="s">
        <v>10</v>
      </c>
      <c r="B30" s="16">
        <f>SUM(D30:K30)</f>
        <v>682.3679999999999</v>
      </c>
      <c r="C30" s="16">
        <f aca="true" t="shared" si="3" ref="C30:K30">SUM(C25:C29)</f>
        <v>216.968</v>
      </c>
      <c r="D30" s="16">
        <f t="shared" si="3"/>
        <v>207.94600000000003</v>
      </c>
      <c r="E30" s="16">
        <f t="shared" si="3"/>
        <v>0</v>
      </c>
      <c r="F30" s="16">
        <f t="shared" si="3"/>
        <v>0</v>
      </c>
      <c r="G30" s="16">
        <f t="shared" si="3"/>
        <v>0</v>
      </c>
      <c r="H30" s="16">
        <f t="shared" si="3"/>
        <v>9.022</v>
      </c>
      <c r="I30" s="16">
        <f t="shared" si="3"/>
        <v>0</v>
      </c>
      <c r="J30" s="16">
        <f t="shared" si="3"/>
        <v>465.4</v>
      </c>
      <c r="K30" s="16">
        <f t="shared" si="3"/>
        <v>0</v>
      </c>
      <c r="L30" s="31">
        <v>3020</v>
      </c>
    </row>
    <row r="31" spans="1:12" s="1" customFormat="1" ht="22.5" customHeight="1">
      <c r="A31" s="25" t="s">
        <v>5</v>
      </c>
      <c r="B31" s="16">
        <f>SUM(B30,B24,B16)</f>
        <v>2091.8269999999998</v>
      </c>
      <c r="C31" s="16">
        <f>SUM(C30,C24,C16)</f>
        <v>1015.677</v>
      </c>
      <c r="D31" s="16">
        <f>SUM(D30,D24,D16)</f>
        <v>1000.0000000000001</v>
      </c>
      <c r="E31" s="16">
        <f>SUM(E16,E24,E30)</f>
        <v>0</v>
      </c>
      <c r="F31" s="16">
        <f aca="true" t="shared" si="4" ref="F31:L31">SUM(F30,F24,F16)</f>
        <v>0</v>
      </c>
      <c r="G31" s="16">
        <f t="shared" si="4"/>
        <v>0</v>
      </c>
      <c r="H31" s="16">
        <f t="shared" si="4"/>
        <v>15.677</v>
      </c>
      <c r="I31" s="16">
        <f t="shared" si="4"/>
        <v>0</v>
      </c>
      <c r="J31" s="16">
        <f t="shared" si="4"/>
        <v>1053.75</v>
      </c>
      <c r="K31" s="16">
        <f t="shared" si="4"/>
        <v>22.4</v>
      </c>
      <c r="L31" s="31">
        <f t="shared" si="4"/>
        <v>5690</v>
      </c>
    </row>
    <row r="32" spans="1:12" ht="51" customHeight="1">
      <c r="A32" s="26" t="s">
        <v>37</v>
      </c>
      <c r="B32" s="26"/>
      <c r="C32" s="26"/>
      <c r="D32" s="26"/>
      <c r="E32" s="26"/>
      <c r="F32" s="26"/>
      <c r="G32" s="26"/>
      <c r="H32" s="26"/>
      <c r="I32" s="26"/>
      <c r="J32" s="26"/>
      <c r="K32" s="26"/>
      <c r="L32" s="26"/>
    </row>
    <row r="33" spans="1:12" ht="12" customHeight="1">
      <c r="A33" s="27"/>
      <c r="B33" s="27"/>
      <c r="C33" s="27"/>
      <c r="D33" s="27"/>
      <c r="E33" s="27"/>
      <c r="F33" s="27"/>
      <c r="G33" s="27"/>
      <c r="H33" s="27"/>
      <c r="I33" s="27"/>
      <c r="J33" s="27"/>
      <c r="K33" s="27"/>
      <c r="L33" s="27"/>
    </row>
    <row r="34" ht="14.25" customHeight="1">
      <c r="L34" s="27"/>
    </row>
    <row r="35" ht="14.25">
      <c r="L35" s="27"/>
    </row>
  </sheetData>
  <sheetProtection/>
  <mergeCells count="12">
    <mergeCell ref="A2:L2"/>
    <mergeCell ref="A3:F3"/>
    <mergeCell ref="H3:L3"/>
    <mergeCell ref="C4:I4"/>
    <mergeCell ref="A32:L32"/>
    <mergeCell ref="A4:A5"/>
    <mergeCell ref="A11:A12"/>
    <mergeCell ref="A19:A20"/>
    <mergeCell ref="B4:B5"/>
    <mergeCell ref="J4:J5"/>
    <mergeCell ref="K4:K5"/>
    <mergeCell ref="L4:L5"/>
  </mergeCells>
  <printOptions/>
  <pageMargins left="0.6298611111111111" right="0.3145833333333333" top="0.7083333333333334" bottom="0.6298611111111111" header="0.5118055555555555" footer="0.511805555555555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2015-09-30T00:23:17Z</cp:lastPrinted>
  <dcterms:created xsi:type="dcterms:W3CDTF">2012-06-06T01:30:27Z</dcterms:created>
  <dcterms:modified xsi:type="dcterms:W3CDTF">2022-09-04T02:27:06Z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2052-11.8.2.10972</vt:lpwstr>
  </property>
  <property fmtid="{D5CDD505-2E9C-101B-9397-08002B2CF9AE}" pid="4" name="I">
    <vt:lpwstr>B7647318C1F6495E8A32F962A533457E</vt:lpwstr>
  </property>
</Properties>
</file>